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14D" lockStructure="1"/>
  <bookViews>
    <workbookView xWindow="120" yWindow="180" windowWidth="23256" windowHeight="11760" firstSheet="1" activeTab="1"/>
  </bookViews>
  <sheets>
    <sheet name="Исходные" sheetId="28" state="hidden" r:id="rId1"/>
    <sheet name="Отчет по конкурсным процедурам" sheetId="1" r:id="rId2"/>
  </sheets>
  <definedNames>
    <definedName name="_xlnm.Print_Area" localSheetId="1">'Отчет по конкурсным процедурам'!$A$1:$V$101</definedName>
  </definedNames>
  <calcPr calcId="145621"/>
</workbook>
</file>

<file path=xl/calcChain.xml><?xml version="1.0" encoding="utf-8"?>
<calcChain xmlns="http://schemas.openxmlformats.org/spreadsheetml/2006/main">
  <c r="G97" i="1" l="1"/>
  <c r="G98" i="1"/>
  <c r="G99" i="1"/>
  <c r="G100" i="1"/>
  <c r="G134" i="28" l="1"/>
  <c r="D101" i="1"/>
  <c r="D87" i="1"/>
  <c r="X251" i="28"/>
  <c r="W251" i="28"/>
  <c r="V251" i="28"/>
  <c r="U251" i="28"/>
  <c r="T251" i="28"/>
  <c r="S251" i="28"/>
  <c r="R251" i="28"/>
  <c r="Q251" i="28"/>
  <c r="P251" i="28"/>
  <c r="O251" i="28"/>
  <c r="N251" i="28"/>
  <c r="M251" i="28"/>
  <c r="L251" i="28"/>
  <c r="K251" i="28"/>
  <c r="J251" i="28"/>
  <c r="I251" i="28"/>
  <c r="H251" i="28"/>
  <c r="F251" i="28"/>
  <c r="E251" i="28"/>
  <c r="X249" i="28"/>
  <c r="W249" i="28"/>
  <c r="V249" i="28"/>
  <c r="U249" i="28"/>
  <c r="T249" i="28"/>
  <c r="S249" i="28"/>
  <c r="R249" i="28"/>
  <c r="Q249" i="28"/>
  <c r="P249" i="28"/>
  <c r="O249" i="28"/>
  <c r="N249" i="28"/>
  <c r="M249" i="28"/>
  <c r="L249" i="28"/>
  <c r="K249" i="28"/>
  <c r="J249" i="28"/>
  <c r="I249" i="28"/>
  <c r="H249" i="28"/>
  <c r="G249" i="28"/>
  <c r="G251" i="28" s="1"/>
  <c r="F249" i="28"/>
  <c r="E249" i="28"/>
  <c r="E92" i="1"/>
  <c r="E93" i="1"/>
  <c r="B90" i="1"/>
  <c r="E94" i="1"/>
  <c r="E96" i="1"/>
  <c r="B96" i="1"/>
  <c r="E90" i="1"/>
  <c r="E91" i="1"/>
  <c r="G92" i="1" l="1"/>
  <c r="G94" i="1"/>
  <c r="G93" i="1"/>
  <c r="G91" i="1"/>
  <c r="K134" i="28"/>
  <c r="F134" i="28" l="1"/>
  <c r="X134" i="28"/>
  <c r="W134" i="28"/>
  <c r="V134" i="28"/>
  <c r="U134" i="28"/>
  <c r="T134" i="28"/>
  <c r="R134" i="28"/>
  <c r="Q134" i="28"/>
  <c r="N134" i="28"/>
  <c r="M134" i="28"/>
  <c r="J134" i="28"/>
  <c r="O134" i="28"/>
  <c r="S134" i="28"/>
  <c r="P134" i="28"/>
  <c r="L134" i="28"/>
  <c r="I134" i="28"/>
  <c r="H134" i="28"/>
  <c r="B5" i="28" l="1"/>
  <c r="C5" i="28"/>
  <c r="D5" i="28"/>
  <c r="E5" i="28"/>
  <c r="F5" i="28"/>
  <c r="G5" i="28"/>
  <c r="H5" i="28"/>
  <c r="I5" i="28"/>
  <c r="J5" i="28"/>
  <c r="K5" i="28"/>
  <c r="L5" i="28"/>
  <c r="M5" i="28"/>
  <c r="N5" i="28"/>
  <c r="O5" i="28"/>
  <c r="P5" i="28"/>
  <c r="Q5" i="28"/>
  <c r="R5" i="28"/>
  <c r="S5" i="28"/>
  <c r="T5" i="28"/>
  <c r="U5" i="28"/>
  <c r="V5" i="28"/>
  <c r="W5" i="28"/>
  <c r="X5" i="28"/>
  <c r="J101" i="1"/>
  <c r="C101" i="1"/>
  <c r="Q95" i="1"/>
  <c r="N95" i="1"/>
  <c r="Q89" i="1"/>
  <c r="N89" i="1"/>
  <c r="S101" i="1"/>
  <c r="R101" i="1"/>
  <c r="P101" i="1"/>
  <c r="O101" i="1"/>
  <c r="M101" i="1"/>
  <c r="O87" i="1"/>
  <c r="P87" i="1"/>
  <c r="Q87" i="1"/>
  <c r="R87" i="1"/>
  <c r="S87" i="1"/>
  <c r="T87" i="1"/>
  <c r="M87" i="1"/>
  <c r="N87" i="1"/>
  <c r="J87" i="1"/>
  <c r="C87" i="1"/>
  <c r="E87" i="1"/>
  <c r="F87" i="1"/>
  <c r="G87" i="1"/>
  <c r="Q101" i="1" l="1"/>
  <c r="N101" i="1"/>
  <c r="D247" i="28" l="1"/>
  <c r="C247" i="28"/>
  <c r="D245" i="28"/>
  <c r="C245" i="28"/>
  <c r="D243" i="28"/>
  <c r="C243" i="28"/>
  <c r="D241" i="28"/>
  <c r="C241" i="28"/>
  <c r="D239" i="28"/>
  <c r="C239" i="28"/>
  <c r="D236" i="28"/>
  <c r="C236" i="28"/>
  <c r="D234" i="28"/>
  <c r="C234" i="28"/>
  <c r="D232" i="28"/>
  <c r="C232" i="28"/>
  <c r="D230" i="28"/>
  <c r="C230" i="28"/>
  <c r="D228" i="28"/>
  <c r="C228" i="28"/>
  <c r="D226" i="28"/>
  <c r="C226" i="28"/>
  <c r="D224" i="28"/>
  <c r="C224" i="28"/>
  <c r="D222" i="28"/>
  <c r="C222" i="28"/>
  <c r="D220" i="28"/>
  <c r="C220" i="28"/>
  <c r="D218" i="28"/>
  <c r="C218" i="28"/>
  <c r="D216" i="28"/>
  <c r="C216" i="28"/>
  <c r="D214" i="28"/>
  <c r="C214" i="28"/>
  <c r="D212" i="28"/>
  <c r="C212" i="28"/>
  <c r="D210" i="28"/>
  <c r="C210" i="28"/>
  <c r="D208" i="28"/>
  <c r="C208" i="28"/>
  <c r="D206" i="28"/>
  <c r="C206" i="28"/>
  <c r="D203" i="28"/>
  <c r="C203" i="28"/>
  <c r="D201" i="28"/>
  <c r="C201" i="28"/>
  <c r="D199" i="28"/>
  <c r="C199" i="28"/>
  <c r="D197" i="28"/>
  <c r="C197" i="28"/>
  <c r="D195" i="28"/>
  <c r="C195" i="28"/>
  <c r="D193" i="28"/>
  <c r="C193" i="28"/>
  <c r="D191" i="28"/>
  <c r="C191" i="28"/>
  <c r="D189" i="28"/>
  <c r="C189" i="28"/>
  <c r="D187" i="28"/>
  <c r="C187" i="28"/>
  <c r="D183" i="28"/>
  <c r="C183" i="28"/>
  <c r="D181" i="28"/>
  <c r="C181" i="28"/>
  <c r="D179" i="28"/>
  <c r="C179" i="28"/>
  <c r="D177" i="28"/>
  <c r="C177" i="28"/>
  <c r="D174" i="28"/>
  <c r="C174" i="28"/>
  <c r="D172" i="28"/>
  <c r="C172" i="28"/>
  <c r="D169" i="28"/>
  <c r="C169" i="28"/>
  <c r="D167" i="28"/>
  <c r="C167" i="28"/>
  <c r="D165" i="28"/>
  <c r="C165" i="28"/>
  <c r="D162" i="28"/>
  <c r="C162" i="28"/>
  <c r="D160" i="28"/>
  <c r="C160" i="28"/>
  <c r="D158" i="28"/>
  <c r="C158" i="28"/>
  <c r="D156" i="28"/>
  <c r="C156" i="28"/>
  <c r="D152" i="28"/>
  <c r="C152" i="28"/>
  <c r="D150" i="28"/>
  <c r="C150" i="28"/>
  <c r="D148" i="28"/>
  <c r="C148" i="28"/>
  <c r="D146" i="28"/>
  <c r="C146" i="28"/>
  <c r="D143" i="28"/>
  <c r="C143" i="28"/>
  <c r="D141" i="28"/>
  <c r="C141" i="28"/>
  <c r="D139" i="28"/>
  <c r="C139" i="28"/>
  <c r="D137" i="28"/>
  <c r="C137" i="28"/>
  <c r="D132" i="28"/>
  <c r="C132" i="28"/>
  <c r="D130" i="28"/>
  <c r="C130" i="28"/>
  <c r="D128" i="28"/>
  <c r="C128" i="28"/>
  <c r="D126" i="28"/>
  <c r="C126" i="28"/>
  <c r="D124" i="28"/>
  <c r="C124" i="28"/>
  <c r="D122" i="28"/>
  <c r="C122" i="28"/>
  <c r="D116" i="28"/>
  <c r="C116" i="28"/>
  <c r="D113" i="28"/>
  <c r="C113" i="28"/>
  <c r="D111" i="28"/>
  <c r="C111" i="28"/>
  <c r="D107" i="28"/>
  <c r="C107" i="28"/>
  <c r="D105" i="28"/>
  <c r="C105" i="28"/>
  <c r="D102" i="28"/>
  <c r="C102" i="28"/>
  <c r="D100" i="28"/>
  <c r="C100" i="28"/>
  <c r="D98" i="28"/>
  <c r="C98" i="28"/>
  <c r="D96" i="28"/>
  <c r="C96" i="28"/>
  <c r="D92" i="28"/>
  <c r="C92" i="28"/>
  <c r="D90" i="28"/>
  <c r="C90" i="28"/>
  <c r="D87" i="28"/>
  <c r="C87" i="28"/>
  <c r="D84" i="28"/>
  <c r="C84" i="28"/>
  <c r="D82" i="28"/>
  <c r="C82" i="28"/>
  <c r="D80" i="28"/>
  <c r="C80" i="28"/>
  <c r="D78" i="28"/>
  <c r="C78" i="28"/>
  <c r="D76" i="28"/>
  <c r="C76" i="28"/>
  <c r="D72" i="28"/>
  <c r="C72" i="28"/>
  <c r="D68" i="28"/>
  <c r="C68" i="28"/>
  <c r="D66" i="28"/>
  <c r="C66" i="28"/>
  <c r="D63" i="28"/>
  <c r="C63" i="28"/>
  <c r="D61" i="28"/>
  <c r="C61" i="28"/>
  <c r="D59" i="28"/>
  <c r="C59" i="28"/>
  <c r="D57" i="28"/>
  <c r="C57" i="28"/>
  <c r="D55" i="28"/>
  <c r="C55" i="28"/>
  <c r="D53" i="28"/>
  <c r="C53" i="28"/>
  <c r="D49" i="28"/>
  <c r="C49" i="28"/>
  <c r="D43" i="28"/>
  <c r="C43" i="28"/>
  <c r="D41" i="28"/>
  <c r="C41" i="28"/>
  <c r="D39" i="28"/>
  <c r="C39" i="28"/>
  <c r="D37" i="28"/>
  <c r="C37" i="28"/>
  <c r="D35" i="28"/>
  <c r="C35" i="28"/>
  <c r="D32" i="28"/>
  <c r="C32" i="28"/>
  <c r="D29" i="28"/>
  <c r="C29" i="28"/>
  <c r="D27" i="28"/>
  <c r="C27" i="28"/>
  <c r="D25" i="28"/>
  <c r="C25" i="28"/>
  <c r="D22" i="28"/>
  <c r="C22" i="28"/>
  <c r="D20" i="28"/>
  <c r="C20" i="28"/>
  <c r="D18" i="28"/>
  <c r="C18" i="28"/>
  <c r="D16" i="28"/>
  <c r="C16" i="28"/>
  <c r="D14" i="28"/>
  <c r="C14" i="28"/>
  <c r="D12" i="28"/>
  <c r="C12" i="28"/>
  <c r="D7" i="28"/>
  <c r="B98" i="1"/>
  <c r="B99" i="1"/>
  <c r="B100" i="1"/>
  <c r="B97" i="1"/>
  <c r="C7" i="28" l="1"/>
  <c r="D251" i="28" l="1"/>
  <c r="G90" i="1"/>
  <c r="F95" i="1"/>
  <c r="E95" i="1"/>
  <c r="E89" i="1"/>
  <c r="G96" i="1"/>
  <c r="E101" i="1" l="1"/>
  <c r="G89" i="1"/>
  <c r="G95" i="1"/>
  <c r="G101" i="1" l="1"/>
  <c r="I101" i="1"/>
  <c r="K101" i="1"/>
  <c r="L101" i="1"/>
  <c r="H101" i="1"/>
  <c r="U101" i="1"/>
  <c r="V101" i="1"/>
  <c r="T101" i="1"/>
  <c r="B87" i="1"/>
  <c r="H87" i="1"/>
  <c r="I87" i="1"/>
  <c r="K87" i="1"/>
  <c r="L87" i="1"/>
  <c r="U87" i="1"/>
  <c r="V87" i="1"/>
  <c r="A87" i="1"/>
  <c r="E134" i="28"/>
  <c r="B91" i="1"/>
  <c r="B92" i="1"/>
  <c r="B94" i="1"/>
  <c r="B93" i="1"/>
  <c r="A5" i="28" l="1"/>
  <c r="F89" i="1" l="1"/>
  <c r="T85" i="1"/>
  <c r="F101" i="1" l="1"/>
  <c r="B88" i="1"/>
  <c r="A88" i="1" l="1"/>
  <c r="I88" i="1" l="1"/>
</calcChain>
</file>

<file path=xl/sharedStrings.xml><?xml version="1.0" encoding="utf-8"?>
<sst xmlns="http://schemas.openxmlformats.org/spreadsheetml/2006/main" count="410" uniqueCount="274">
  <si>
    <t>№ п/п</t>
  </si>
  <si>
    <t>Итого по общественным территориям</t>
  </si>
  <si>
    <t>Итого по дворовым территориям</t>
  </si>
  <si>
    <t>Бокситогорское городское поселение</t>
  </si>
  <si>
    <t>Пикалёвское городское поселение</t>
  </si>
  <si>
    <t>Волосовское городское поселение</t>
  </si>
  <si>
    <t>Волховское городское поселение</t>
  </si>
  <si>
    <t>Сясьстройское городское поселение</t>
  </si>
  <si>
    <t>Всеволожское городское поселение</t>
  </si>
  <si>
    <t>Выборгское городское поселение</t>
  </si>
  <si>
    <t>Светогорское городское поселение</t>
  </si>
  <si>
    <t>Рощинское городское поселение</t>
  </si>
  <si>
    <t>Гатчинское городское поселение</t>
  </si>
  <si>
    <t>Кингисеппское городское поселение</t>
  </si>
  <si>
    <t>Ивангородское городское поселение</t>
  </si>
  <si>
    <t>Киришское городское поселение</t>
  </si>
  <si>
    <t>Кировское городское поселение</t>
  </si>
  <si>
    <t>Лодейнопольское городское поселение</t>
  </si>
  <si>
    <t>Лужское городское поселение</t>
  </si>
  <si>
    <t>Подпорожское городское поселение</t>
  </si>
  <si>
    <t>Приозерское городское поселение</t>
  </si>
  <si>
    <t>Сланцевское городское поселение</t>
  </si>
  <si>
    <t>Тихвинское городское поселение</t>
  </si>
  <si>
    <t>Тосненское городское поселение</t>
  </si>
  <si>
    <t>Информация о ходе реализации приоритетного проекта
"Формирование комфортной городской среды"</t>
  </si>
  <si>
    <t>Муниципальное образование/адресный перечень дворовых и общественных территорий</t>
  </si>
  <si>
    <t>да</t>
  </si>
  <si>
    <t>Работы 
НЕ НАЧАТЫ
(да)</t>
  </si>
  <si>
    <t>Работы 
ВЕДУТСЯ
(да)</t>
  </si>
  <si>
    <t>Работы
ЗАВЕРШЕНЫ
(да)</t>
  </si>
  <si>
    <t>Исполнитель 
работ</t>
  </si>
  <si>
    <t>Дворовые территории</t>
  </si>
  <si>
    <t>№ 
п/п</t>
  </si>
  <si>
    <t>Наименование муниципального образования</t>
  </si>
  <si>
    <t>Адрес</t>
  </si>
  <si>
    <t>Общественные территории </t>
  </si>
  <si>
    <t>Городской парк</t>
  </si>
  <si>
    <t>Привокзальный сквер</t>
  </si>
  <si>
    <t>ул. Красных Следопытов, д. 5</t>
  </si>
  <si>
    <t>ул. Южная, д. 13/1</t>
  </si>
  <si>
    <t>ул. Садовая, д. 13</t>
  </si>
  <si>
    <t>ул. Павлова, д. 8 (подъезды 8-9)</t>
  </si>
  <si>
    <t>1-й микрорайон, д. 2-5</t>
  </si>
  <si>
    <t>д. Бегуницы, д. 23-26</t>
  </si>
  <si>
    <t>д. Извара, д. 2</t>
  </si>
  <si>
    <t>п. Сельцо, д. 8, д. 18</t>
  </si>
  <si>
    <t>д. Большой Сабск, д. 1-3, д. 9-10</t>
  </si>
  <si>
    <t xml:space="preserve">п. Каложицы, д. 16, д. 19-21 </t>
  </si>
  <si>
    <t xml:space="preserve">д. Ущевицы, д. 19, д. 21-22 </t>
  </si>
  <si>
    <t>д. Терпилицы, д. 4, д. 9</t>
  </si>
  <si>
    <t>ул. Расстанная, д. 4, д. 6</t>
  </si>
  <si>
    <t>ул. Петрозаводская, д. 2-3</t>
  </si>
  <si>
    <t>ул. Советская, д. 30, д. 32</t>
  </si>
  <si>
    <t>ул. Черокова, д. 4а</t>
  </si>
  <si>
    <t>микрорайон «А», д. 11</t>
  </si>
  <si>
    <t>микрорайон Алексино, д. 7, д. 10-11</t>
  </si>
  <si>
    <t>ул. Советская, д. 181, д. 183, д. 185, д. 191</t>
  </si>
  <si>
    <t>ул. Советская, д. 6, д. 15-17, д. 19</t>
  </si>
  <si>
    <t>ул. Боровая, д. 14, д. 16, д. 18, д. 20, д. 22</t>
  </si>
  <si>
    <t>ул. Гагарина, д. 21</t>
  </si>
  <si>
    <t>пр. Ленина, д. 22-24, д. 28, ул. Мира, д. 3</t>
  </si>
  <si>
    <t>Ленинградское шоссе, д. 41</t>
  </si>
  <si>
    <t>ул. Гагарина, д. 33</t>
  </si>
  <si>
    <t>ул. Кировские Дачи, д. 6-3а</t>
  </si>
  <si>
    <t>ул. Спортивная, д. 6</t>
  </si>
  <si>
    <t>п. Лесогорский, ул. Труда, д. 1-3</t>
  </si>
  <si>
    <t>д. Лосево, ул. Новая, д. 6-8</t>
  </si>
  <si>
    <t>Ленинградское шоссе, д. 83, д. 85</t>
  </si>
  <si>
    <t>ул. Центральная, д. 9-10, д. 15, ул. Школьная, д. 16</t>
  </si>
  <si>
    <t>ул. Центральная, д. 8, д. 8а</t>
  </si>
  <si>
    <t>бульвар Авиаторов, д. 3 к.1-3 к. 3</t>
  </si>
  <si>
    <t>ул. 123 Дивизии, д. 1, д. 9</t>
  </si>
  <si>
    <t>ул. Оредежская, д. 4</t>
  </si>
  <si>
    <t>ул. Соболевского, д. 38</t>
  </si>
  <si>
    <t>ул. 30 лет Победы, д. 17, д. 19</t>
  </si>
  <si>
    <t>п. Пригородный, ул. Ленэнерго, д. 1, д. 2</t>
  </si>
  <si>
    <t xml:space="preserve">п. Торфяное, ул. Южная, д. 8а </t>
  </si>
  <si>
    <t>п. Пригодный, ул. Ленэнерго, д. 3</t>
  </si>
  <si>
    <t xml:space="preserve">Большой Бульвар, д. 4, д. 6, д. 8, Крикковское шоссе, д. 18, Ковалевского, д. 2  </t>
  </si>
  <si>
    <t>ул. Иванова, д. 21, д. 23, ул. Большая Советская, д. 6а</t>
  </si>
  <si>
    <t xml:space="preserve">ул. Жукова, д. 12, д. 14, ул. 1-я Линия д. 64, 2-я Линия, д. 49, д. 49а  </t>
  </si>
  <si>
    <t>п. Котельский, д. 4-6</t>
  </si>
  <si>
    <t>д. Фалилеево, д. 12</t>
  </si>
  <si>
    <t>ул. бульвар Партизанской Славы, д. 8, д. 12, д. 14</t>
  </si>
  <si>
    <t>ул. Мгинской Правды, д. 9</t>
  </si>
  <si>
    <t>ул. Гагарина, д. 9, д. 11, д. 13, ул. Володарского, д. 30</t>
  </si>
  <si>
    <t>пр. Ленина, д. 42</t>
  </si>
  <si>
    <t>ул. Парковая, д. 15, ул. Парковая, д. 17</t>
  </si>
  <si>
    <t>ул. Ленина, д. 7</t>
  </si>
  <si>
    <t>ул. Школьная, д. 7, д. 11, д. 12</t>
  </si>
  <si>
    <t>пр. Урицкого, д. 64, д. 66</t>
  </si>
  <si>
    <t>пр. Володарского, д. 36</t>
  </si>
  <si>
    <t>ул. Новая, д. 20, д. 24, д. 26</t>
  </si>
  <si>
    <t>ул. Новая, д. 4а, д. 4, д. 6</t>
  </si>
  <si>
    <t>п. Скреблово, д. 20</t>
  </si>
  <si>
    <t>ул. Ленина, д. 4, ул. Карла Маркса, д. 9-10</t>
  </si>
  <si>
    <t xml:space="preserve">ул. Ленина, д. 10, д. 12, ул. Карла Маркса, д. 12 </t>
  </si>
  <si>
    <t>ул. Молодежная, д. 12</t>
  </si>
  <si>
    <t>ул. Суворова, д. 29</t>
  </si>
  <si>
    <t>ул. Суворова, д. 35</t>
  </si>
  <si>
    <t>ул. Чапаева, д. 28</t>
  </si>
  <si>
    <t xml:space="preserve">ул. Ногирская, д. 5-6, д. 32-33 </t>
  </si>
  <si>
    <t>ул. Центральная, д. 1-3</t>
  </si>
  <si>
    <t>ул. Ломоносова, д. 26-34, ул. Маяковского, д. 11, д. 13</t>
  </si>
  <si>
    <t>ул. Дзержинского, д. 32</t>
  </si>
  <si>
    <t>ул. Свердлова, д. 31</t>
  </si>
  <si>
    <t>ул. Ленина, д. 28/2</t>
  </si>
  <si>
    <t>ул. Ломоносова, д. 25, пер. Пионерский, д. 3</t>
  </si>
  <si>
    <t>д. Выскатка, ул. Садовая, д . 1, д. 20, д. 24</t>
  </si>
  <si>
    <t>д. Гостицы, д. 3а-5-1</t>
  </si>
  <si>
    <t>ул. Северная, д. 2</t>
  </si>
  <si>
    <t>д. Бор, д. 8-9, д. 12</t>
  </si>
  <si>
    <t>ул. Блинникова, д. 14, д. 16, д. 18, д. 20, ул. Максима Горького, д. 17, д. 19, д. 21, д. 23, д. 25</t>
  </si>
  <si>
    <t xml:space="preserve">ул. Советская, д. 8, д. 10, ул. Шаронова, д. 3-5 </t>
  </si>
  <si>
    <t>Ефимовское городское поселение</t>
  </si>
  <si>
    <t>Бегуницкое сельское поселение</t>
  </si>
  <si>
    <t>Новоладожское городское поселение</t>
  </si>
  <si>
    <t>Сертоловское городское поселение</t>
  </si>
  <si>
    <t>Кузьмоловское городское поселение</t>
  </si>
  <si>
    <t>Дубровское городское поселение</t>
  </si>
  <si>
    <t>Каменногорское городское поселение</t>
  </si>
  <si>
    <t>Высоцкое городское поселение</t>
  </si>
  <si>
    <t>Коммунарское городское поселение</t>
  </si>
  <si>
    <t>Сиверское городское поселение</t>
  </si>
  <si>
    <t>Вырицкое городское поселение</t>
  </si>
  <si>
    <t>Будогощское городское поселение</t>
  </si>
  <si>
    <t>Отрадненское городское поселение</t>
  </si>
  <si>
    <t>Мгинское городское поселение</t>
  </si>
  <si>
    <t>Свирьстройское городское поселение</t>
  </si>
  <si>
    <t>Аннинское городское поселение</t>
  </si>
  <si>
    <t>Виллозское городское поселение</t>
  </si>
  <si>
    <t>Толмачёвское городское поселение</t>
  </si>
  <si>
    <t>Важинское городское поселение</t>
  </si>
  <si>
    <t>Вознесенское городское поселение</t>
  </si>
  <si>
    <t>Форносовское городское поселение</t>
  </si>
  <si>
    <t>Красноборское городское поселение</t>
  </si>
  <si>
    <t>Фёдоровское городское поселение</t>
  </si>
  <si>
    <t>Площадь около ДК п. Ефимовский</t>
  </si>
  <si>
    <t>МУК ДК г. Пикалёво (2 этап)</t>
  </si>
  <si>
    <t>д. Большая Вруда, ул. Спортивная д. 5</t>
  </si>
  <si>
    <t>ул. Красных Командиров</t>
  </si>
  <si>
    <t>Входная группа парка Велес</t>
  </si>
  <si>
    <t xml:space="preserve">Бульвар Молодежный </t>
  </si>
  <si>
    <t>мкр. Южный, д. 298 (от ул. Аэропортовская до ул. Народная)</t>
  </si>
  <si>
    <t>Парк им. 330 стрелкового полка</t>
  </si>
  <si>
    <t>ул. Молодежная</t>
  </si>
  <si>
    <t>Аллея сказок</t>
  </si>
  <si>
    <t>Сквер у глобуса</t>
  </si>
  <si>
    <t>Школьный сквер</t>
  </si>
  <si>
    <t>Сквер Молодежи</t>
  </si>
  <si>
    <t>Сквер Центральный</t>
  </si>
  <si>
    <t>Парковая зона по ул. Советская</t>
  </si>
  <si>
    <t>Пешеходная зона от моста р. Нижняя до Железнодорожного вокзала</t>
  </si>
  <si>
    <t>ул. 30 лет Победы, д. 5</t>
  </si>
  <si>
    <t>ул. Соболевского, д. 44</t>
  </si>
  <si>
    <t>Сквер «Сирень. Пять лепестков счастья»</t>
  </si>
  <si>
    <t>ул. Соборная</t>
  </si>
  <si>
    <t>Яблоневый сад, у ФОК «Олимп»</t>
  </si>
  <si>
    <t>п. Новый Свет, д. 12</t>
  </si>
  <si>
    <t>Мемориал «Строганов мост»</t>
  </si>
  <si>
    <t>д. Белогорка, ул. Спортивная, д. 2</t>
  </si>
  <si>
    <t>Кингисеппское шоссе, д. 26, д. 28, д. 30</t>
  </si>
  <si>
    <t>пр. Карла Маркса, д. 6</t>
  </si>
  <si>
    <t>Крикковское шоссе, д. 6а</t>
  </si>
  <si>
    <t>Памятник "Славы"</t>
  </si>
  <si>
    <t xml:space="preserve">ул. Советская </t>
  </si>
  <si>
    <t>Сквер Поколений</t>
  </si>
  <si>
    <t>Зона отдыха у воды</t>
  </si>
  <si>
    <t>ул. Железнодорожная (от ул. Связи до ул. Дзержинского)</t>
  </si>
  <si>
    <t>Берег реки Нева</t>
  </si>
  <si>
    <t>Набережная в районе памятника Петру I (1 очередь)</t>
  </si>
  <si>
    <t>Сквер по проспекту Кирова</t>
  </si>
  <si>
    <t>п. Новоселье, Набережная реки Кикенка</t>
  </si>
  <si>
    <t>Сквер в п. Аннино, ул. 10-й пятилетки, д. 4</t>
  </si>
  <si>
    <t>д. Малое Карлино Центр культуры и досуга</t>
  </si>
  <si>
    <t>Ропшинское шоссе, д. 11, д. 3А, д. 7</t>
  </si>
  <si>
    <t>п. Володарское, д. 1-4а</t>
  </si>
  <si>
    <t>Торговая площадь по ул. Центральная</t>
  </si>
  <si>
    <t>Заречный парк</t>
  </si>
  <si>
    <t>ул. Комсомольская, д. 3, корп. 2</t>
  </si>
  <si>
    <t>ул. Ленина, д. 10в, ул. Карла Маркса, д. 11а-12б</t>
  </si>
  <si>
    <t>ул. Толмачева, д. 19</t>
  </si>
  <si>
    <t>Сценическая площадка ул. Школьная, д. 6</t>
  </si>
  <si>
    <t>ул. Советская, пешеходная зона (от почты до магазина «Надежда»)</t>
  </si>
  <si>
    <t>Центральная детская площадка</t>
  </si>
  <si>
    <t>Городская площадь</t>
  </si>
  <si>
    <t>ул. Строителей, д. 5, д. 6</t>
  </si>
  <si>
    <t>Пешеходная зона по ул. Гастелло-Чапаева</t>
  </si>
  <si>
    <t>ул. Зеленая, МОУ «Сланцевская СОШ № 6»</t>
  </si>
  <si>
    <t>ТРК «Галактика»</t>
  </si>
  <si>
    <t>Парк аттракционов «Белые пески»</t>
  </si>
  <si>
    <t xml:space="preserve">Левый берег реки Тихвинка </t>
  </si>
  <si>
    <t>ул. Школьная, д. 6 и пешеходная дорожка к ГБУЗ ЛО</t>
  </si>
  <si>
    <t xml:space="preserve">Сквер «История и современность» </t>
  </si>
  <si>
    <t>ул. Шоссейная, д. 12а, ул. Почтовая, д. 11</t>
  </si>
  <si>
    <t>Сквер по ул. Павлова (от ул. Школьная до ул. Комсомольская)</t>
  </si>
  <si>
    <t>ИТОГО по общественным территориям</t>
  </si>
  <si>
    <t>ИТОГО по дворовым территориям</t>
  </si>
  <si>
    <t>Итого по дворовым и общественным территориям</t>
  </si>
  <si>
    <t>Дата 
начала работ, ДД.ММ.ГГГГ</t>
  </si>
  <si>
    <t>Дата окончания работ, ДД.ММ.ГГГГ</t>
  </si>
  <si>
    <t>Стоимость работ 
по соглашению 
(рублей)</t>
  </si>
  <si>
    <t>Стоимость работ 
по контракту 
(рублей)</t>
  </si>
  <si>
    <t>Экономия 
(рублей)</t>
  </si>
  <si>
    <t>Никольское городское поселение_Тосн</t>
  </si>
  <si>
    <t>Изварское сельское поселение</t>
  </si>
  <si>
    <t>Сельцовское сельское поселение</t>
  </si>
  <si>
    <t>Сабское сельское поселение</t>
  </si>
  <si>
    <t>Каложицкое сельское поселение</t>
  </si>
  <si>
    <t>Терпилицкое сельское поселение</t>
  </si>
  <si>
    <t>Колчановское сельское поселение</t>
  </si>
  <si>
    <t>Пашское сельское поселение</t>
  </si>
  <si>
    <t>Староладожское сельское поселение</t>
  </si>
  <si>
    <t>Гончаровское сельское поселение</t>
  </si>
  <si>
    <t>Селезнёвское сельское поселение</t>
  </si>
  <si>
    <t>Большеколпанское сельское поселение</t>
  </si>
  <si>
    <t>Новосветское сельское поселение</t>
  </si>
  <si>
    <t>Котельское сельское поселение</t>
  </si>
  <si>
    <t>Фалилеевское сельское поселение</t>
  </si>
  <si>
    <t>Гостилицкое сельское поселение</t>
  </si>
  <si>
    <t>Заклинское сельское поселение</t>
  </si>
  <si>
    <t>Дзержинское сельское поселение</t>
  </si>
  <si>
    <t>Скребловское сельское поселение</t>
  </si>
  <si>
    <t>Оредежское сельское поселение</t>
  </si>
  <si>
    <t>Ромашкинское сельское поселение</t>
  </si>
  <si>
    <t>Плодовское сельское поселение</t>
  </si>
  <si>
    <t>Выскатское сельское поселение</t>
  </si>
  <si>
    <t>Гостицкое сельское поселение</t>
  </si>
  <si>
    <t>Шугозерское сельское поселение</t>
  </si>
  <si>
    <t>Большеврудское сельское поселение</t>
  </si>
  <si>
    <t>Кипенское сельское поселение</t>
  </si>
  <si>
    <t>Мшинское сельское поселение</t>
  </si>
  <si>
    <t>Володарское сельское поселение</t>
  </si>
  <si>
    <t>Винницкое сельское поселение</t>
  </si>
  <si>
    <t>Громовское сельское поселение</t>
  </si>
  <si>
    <t>Сосновоборский городской округ</t>
  </si>
  <si>
    <t>Борское сельское поселение_Тихв</t>
  </si>
  <si>
    <t>Никольское городское поселение_Подп</t>
  </si>
  <si>
    <t>Вид общественного пространства (парк, сквер, пешеходная зона, бульвар, аллея, пляж, площадь, фонтан, обустройство памятных мест, набережная, обустройство зон отдыха у водоемов</t>
  </si>
  <si>
    <t>Виды работ</t>
  </si>
  <si>
    <t>Дата подписания контракта, ДД.ММ.ГГГГ</t>
  </si>
  <si>
    <t>Срок гарантийных обязательств по контракту (лет)</t>
  </si>
  <si>
    <t>Вид участия (субботник 
и пр.)</t>
  </si>
  <si>
    <t>Количество граждан, принявших трудовое участие (чел.)</t>
  </si>
  <si>
    <t>Трудовое участие граждан 
в благоустройстве объектов</t>
  </si>
  <si>
    <t>Информация о проведении публичных мероприятий 
по случаю сдачи/приемки объекта благоустройства</t>
  </si>
  <si>
    <t>Проведено публичное мероприятие (да)</t>
  </si>
  <si>
    <t>Наименование мероприятия</t>
  </si>
  <si>
    <t>Количество участников мероприятия (чел.)</t>
  </si>
  <si>
    <t>Привелечение СМИ с целью освещения мероприятия (да/нет)</t>
  </si>
  <si>
    <t>Активная ссылка на сайт с информацией о проведении мероприятия</t>
  </si>
  <si>
    <r>
      <t>Площадь территории, 
м</t>
    </r>
    <r>
      <rPr>
        <b/>
        <vertAlign val="superscript"/>
        <sz val="9"/>
        <color theme="1"/>
        <rFont val="Times New Roman"/>
        <family val="1"/>
        <charset val="204"/>
      </rPr>
      <t>2</t>
    </r>
  </si>
  <si>
    <t>Выполнение работ</t>
  </si>
  <si>
    <t>Работы
завершены
(да)</t>
  </si>
  <si>
    <t>Работы 
ведутся
(да)</t>
  </si>
  <si>
    <t>Работы 
не начаты
(да)</t>
  </si>
  <si>
    <t>Виды 
работ</t>
  </si>
  <si>
    <t/>
  </si>
  <si>
    <t>нет</t>
  </si>
  <si>
    <t>ул. Центральная, д. 1,2,3 (1 и 2 этап) 2 этап</t>
  </si>
  <si>
    <t>Центральная набережная</t>
  </si>
  <si>
    <t>ИТОГО по территориям</t>
  </si>
  <si>
    <t>площадь</t>
  </si>
  <si>
    <t>субботник</t>
  </si>
  <si>
    <t>освещение, проезды</t>
  </si>
  <si>
    <t>газон, тротуары</t>
  </si>
  <si>
    <t>ограждение,урны</t>
  </si>
  <si>
    <t>скамейки, песочница</t>
  </si>
  <si>
    <t>пешех.дорожки</t>
  </si>
  <si>
    <t xml:space="preserve">ООО </t>
  </si>
  <si>
    <t>"Домашний</t>
  </si>
  <si>
    <t>Оазис"</t>
  </si>
  <si>
    <t>http://кипенское.рф/?p=10215</t>
  </si>
  <si>
    <t>Кипень- "Выходи гулять", открытие "Общественной территории в д. Кипень Ропшинское шоссе д. 11, 3А,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</si>
</sst>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dd/mm/yy;@"/>
    <numFmt numFmtId="167" formatCode="[$-419]General"/>
    <numFmt numFmtId="168" formatCode="#,##0.00&quot; &quot;[$руб.-419];[Red]&quot;-&quot;#,##0.00&quot; &quot;[$руб.-419]"/>
    <numFmt numFmtId="169" formatCode="_-* #,##0.00&quot;р.&quot;_-;\-* #,##0.00&quot;р.&quot;_-;_-* \-??&quot;р.&quot;_-;_-@_-"/>
    <numFmt numFmtId="170" formatCode="_-* #,##0.00&quot; ₽&quot;_-;\-* #,##0.00&quot; ₽&quot;_-;_-* \-??&quot; ₽&quot;_-;_-@_-"/>
    <numFmt numFmtId="171" formatCode="#,##0.0"/>
    <numFmt numFmtId="172" formatCode="_-* #,##0.00_р_._-;\-* #,##0.00_р_._-;_-* \-??_р_._-;_-@_-"/>
    <numFmt numFmtId="173" formatCode="#,##0.000"/>
    <numFmt numFmtId="174" formatCode="_-* #,##0.00\ _₽_-;\-* #,##0.00\ _₽_-;_-* \-??\ _₽_-;_-@_-"/>
    <numFmt numFmtId="175" formatCode="#,##0.0000"/>
  </numFmts>
  <fonts count="6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 Cyr"/>
      <charset val="204"/>
    </font>
    <font>
      <b/>
      <sz val="12"/>
      <name val="Calibri"/>
      <family val="2"/>
      <charset val="204"/>
    </font>
    <font>
      <b/>
      <i/>
      <u/>
      <sz val="11"/>
      <color theme="1"/>
      <name val="Arial Cyr"/>
      <charset val="204"/>
    </font>
    <font>
      <sz val="8"/>
      <color indexed="8"/>
      <name val="Courier New"/>
      <family val="3"/>
      <charset val="204"/>
    </font>
    <font>
      <sz val="10"/>
      <name val="Arial"/>
      <family val="2"/>
      <charset val="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theme="10"/>
      <name val="Calibri"/>
      <family val="2"/>
      <charset val="204"/>
    </font>
    <font>
      <u/>
      <sz val="11"/>
      <color theme="10"/>
      <name val="Times New Roman"/>
      <family val="2"/>
      <charset val="204"/>
    </font>
    <font>
      <u/>
      <sz val="7.7"/>
      <color theme="10"/>
      <name val="Calibri"/>
      <family val="2"/>
    </font>
    <font>
      <u/>
      <sz val="12.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vertAlign val="superscript"/>
      <sz val="11"/>
      <color theme="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b/>
      <sz val="7.5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5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2" fillId="0" borderId="0"/>
    <xf numFmtId="0" fontId="2" fillId="0" borderId="0"/>
    <xf numFmtId="0" fontId="2" fillId="0" borderId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/>
    <xf numFmtId="0" fontId="21" fillId="0" borderId="0"/>
    <xf numFmtId="167" fontId="22" fillId="0" borderId="0"/>
    <xf numFmtId="0" fontId="1" fillId="0" borderId="0" applyBorder="0" applyProtection="0"/>
    <xf numFmtId="0" fontId="1" fillId="0" borderId="0"/>
    <xf numFmtId="0" fontId="1" fillId="0" borderId="0" applyBorder="0" applyProtection="0"/>
    <xf numFmtId="0" fontId="22" fillId="0" borderId="0" applyBorder="0" applyProtection="0"/>
    <xf numFmtId="0" fontId="1" fillId="19" borderId="0" applyNumberFormat="0" applyBorder="0" applyAlignment="0" applyProtection="0"/>
    <xf numFmtId="0" fontId="23" fillId="0" borderId="0">
      <alignment horizontal="center"/>
    </xf>
    <xf numFmtId="0" fontId="24" fillId="0" borderId="0" applyNumberFormat="0" applyFill="0" applyBorder="0" applyProtection="0">
      <alignment horizontal="center"/>
    </xf>
    <xf numFmtId="0" fontId="23" fillId="0" borderId="0">
      <alignment horizontal="center" textRotation="90"/>
    </xf>
    <xf numFmtId="0" fontId="25" fillId="0" borderId="0"/>
    <xf numFmtId="168" fontId="25" fillId="0" borderId="0"/>
    <xf numFmtId="0" fontId="26" fillId="20" borderId="0">
      <alignment horizontal="left" vertical="center"/>
    </xf>
    <xf numFmtId="0" fontId="26" fillId="21" borderId="0">
      <alignment horizontal="left" vertical="center"/>
    </xf>
    <xf numFmtId="0" fontId="27" fillId="0" borderId="0"/>
    <xf numFmtId="0" fontId="22" fillId="0" borderId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28" fillId="9" borderId="6" applyNumberFormat="0" applyAlignment="0" applyProtection="0"/>
    <xf numFmtId="0" fontId="28" fillId="9" borderId="6" applyNumberFormat="0" applyAlignment="0" applyProtection="0"/>
    <xf numFmtId="0" fontId="28" fillId="9" borderId="6" applyNumberFormat="0" applyAlignment="0" applyProtection="0"/>
    <xf numFmtId="0" fontId="28" fillId="9" borderId="6" applyNumberFormat="0" applyAlignment="0" applyProtection="0"/>
    <xf numFmtId="0" fontId="29" fillId="26" borderId="7" applyNumberFormat="0" applyAlignment="0" applyProtection="0"/>
    <xf numFmtId="0" fontId="29" fillId="26" borderId="7" applyNumberFormat="0" applyAlignment="0" applyProtection="0"/>
    <xf numFmtId="0" fontId="29" fillId="26" borderId="7" applyNumberFormat="0" applyAlignment="0" applyProtection="0"/>
    <xf numFmtId="0" fontId="29" fillId="26" borderId="7" applyNumberFormat="0" applyAlignment="0" applyProtection="0"/>
    <xf numFmtId="0" fontId="30" fillId="26" borderId="6" applyNumberFormat="0" applyAlignment="0" applyProtection="0"/>
    <xf numFmtId="0" fontId="30" fillId="26" borderId="6" applyNumberFormat="0" applyAlignment="0" applyProtection="0"/>
    <xf numFmtId="0" fontId="30" fillId="26" borderId="6" applyNumberFormat="0" applyAlignment="0" applyProtection="0"/>
    <xf numFmtId="0" fontId="30" fillId="26" borderId="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44" fontId="37" fillId="0" borderId="0" applyFont="0" applyFill="0" applyBorder="0" applyAlignment="0" applyProtection="0"/>
    <xf numFmtId="169" fontId="1" fillId="0" borderId="0" applyFill="0" applyBorder="0" applyAlignment="0" applyProtection="0"/>
    <xf numFmtId="4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70" fontId="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43" fillId="27" borderId="12" applyNumberFormat="0" applyAlignment="0" applyProtection="0"/>
    <xf numFmtId="171" fontId="44" fillId="0" borderId="13">
      <alignment vertical="center" wrapText="1"/>
    </xf>
    <xf numFmtId="171" fontId="44" fillId="0" borderId="13">
      <alignment vertical="center" wrapText="1"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2" fillId="0" borderId="0"/>
    <xf numFmtId="0" fontId="49" fillId="0" borderId="0"/>
    <xf numFmtId="0" fontId="48" fillId="0" borderId="0"/>
    <xf numFmtId="0" fontId="2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50" fillId="0" borderId="0"/>
    <xf numFmtId="0" fontId="51" fillId="0" borderId="0"/>
    <xf numFmtId="0" fontId="47" fillId="0" borderId="0"/>
    <xf numFmtId="0" fontId="2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2" fillId="0" borderId="0"/>
    <xf numFmtId="0" fontId="47" fillId="0" borderId="0" applyNumberFormat="0" applyFont="0" applyFill="0" applyBorder="0" applyAlignment="0" applyProtection="0">
      <alignment vertical="top"/>
    </xf>
    <xf numFmtId="0" fontId="1" fillId="0" borderId="0"/>
    <xf numFmtId="0" fontId="37" fillId="0" borderId="0"/>
    <xf numFmtId="0" fontId="5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7" fillId="0" borderId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37" fillId="29" borderId="14" applyNumberFormat="0" applyFont="0" applyAlignment="0" applyProtection="0"/>
    <xf numFmtId="0" fontId="37" fillId="29" borderId="14" applyNumberFormat="0" applyFont="0" applyAlignment="0" applyProtection="0"/>
    <xf numFmtId="0" fontId="37" fillId="29" borderId="14" applyNumberFormat="0" applyFont="0" applyAlignment="0" applyProtection="0"/>
    <xf numFmtId="0" fontId="37" fillId="29" borderId="14" applyNumberFormat="0" applyFont="0" applyAlignment="0" applyProtection="0"/>
    <xf numFmtId="9" fontId="50" fillId="0" borderId="0" applyFont="0" applyFill="0" applyBorder="0" applyAlignment="0" applyProtection="0"/>
    <xf numFmtId="9" fontId="1" fillId="0" borderId="0" applyFill="0" applyBorder="0" applyProtection="0"/>
    <xf numFmtId="9" fontId="22" fillId="0" borderId="0" applyBorder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" fillId="0" borderId="0" applyFill="0" applyBorder="0" applyAlignment="0" applyProtection="0"/>
    <xf numFmtId="172" fontId="1" fillId="0" borderId="0"/>
    <xf numFmtId="172" fontId="1" fillId="0" borderId="0" applyFill="0" applyBorder="0" applyAlignment="0" applyProtection="0"/>
    <xf numFmtId="0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50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56" fillId="6" borderId="0" applyNumberFormat="0" applyBorder="0" applyAlignment="0" applyProtection="0"/>
    <xf numFmtId="0" fontId="2" fillId="0" borderId="0"/>
    <xf numFmtId="0" fontId="35" fillId="0" borderId="0" applyNumberForma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  <protection locked="0"/>
    </xf>
    <xf numFmtId="14" fontId="17" fillId="0" borderId="1" xfId="0" applyNumberFormat="1" applyFont="1" applyFill="1" applyBorder="1" applyAlignment="1" applyProtection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  <protection locked="0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4" fontId="1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left" vertical="center"/>
      <protection locked="0"/>
    </xf>
    <xf numFmtId="4" fontId="13" fillId="0" borderId="1" xfId="0" applyNumberFormat="1" applyFont="1" applyFill="1" applyBorder="1" applyAlignment="1">
      <alignment horizontal="right" vertical="center"/>
    </xf>
    <xf numFmtId="0" fontId="7" fillId="0" borderId="1" xfId="0" applyFont="1" applyBorder="1"/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13" fillId="3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 wrapText="1"/>
    </xf>
    <xf numFmtId="0" fontId="6" fillId="32" borderId="1" xfId="0" applyFont="1" applyFill="1" applyBorder="1" applyAlignment="1">
      <alignment horizontal="center" vertical="center" wrapText="1"/>
    </xf>
    <xf numFmtId="0" fontId="6" fillId="32" borderId="1" xfId="0" applyFont="1" applyFill="1" applyBorder="1" applyAlignment="1" applyProtection="1">
      <alignment horizontal="center" vertical="center" wrapText="1"/>
    </xf>
    <xf numFmtId="0" fontId="7" fillId="30" borderId="1" xfId="0" applyFont="1" applyFill="1" applyBorder="1" applyAlignment="1">
      <alignment horizontal="center" vertical="center"/>
    </xf>
    <xf numFmtId="4" fontId="8" fillId="30" borderId="1" xfId="0" applyNumberFormat="1" applyFont="1" applyFill="1" applyBorder="1" applyAlignment="1">
      <alignment horizontal="center" vertical="center" wrapText="1"/>
    </xf>
    <xf numFmtId="166" fontId="7" fillId="3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 vertical="center" wrapText="1"/>
    </xf>
    <xf numFmtId="0" fontId="4" fillId="31" borderId="0" xfId="0" applyFont="1" applyFill="1" applyBorder="1" applyAlignment="1">
      <alignment horizontal="center" vertical="center" wrapText="1"/>
    </xf>
    <xf numFmtId="3" fontId="13" fillId="31" borderId="1" xfId="0" applyNumberFormat="1" applyFont="1" applyFill="1" applyBorder="1" applyAlignment="1">
      <alignment horizontal="center" vertical="center"/>
    </xf>
    <xf numFmtId="4" fontId="13" fillId="31" borderId="1" xfId="0" applyNumberFormat="1" applyFont="1" applyFill="1" applyBorder="1" applyAlignment="1">
      <alignment vertical="center"/>
    </xf>
    <xf numFmtId="0" fontId="14" fillId="31" borderId="0" xfId="0" applyFont="1" applyFill="1" applyBorder="1" applyAlignment="1">
      <alignment horizontal="center" vertical="center" wrapText="1"/>
    </xf>
    <xf numFmtId="0" fontId="5" fillId="31" borderId="0" xfId="0" applyFont="1" applyFill="1" applyBorder="1" applyAlignment="1">
      <alignment horizontal="center" vertical="center"/>
    </xf>
    <xf numFmtId="0" fontId="5" fillId="31" borderId="0" xfId="0" applyFont="1" applyFill="1" applyBorder="1" applyAlignment="1">
      <alignment horizontal="center" vertical="center" wrapText="1"/>
    </xf>
    <xf numFmtId="3" fontId="13" fillId="31" borderId="0" xfId="0" applyNumberFormat="1" applyFont="1" applyFill="1" applyBorder="1" applyAlignment="1">
      <alignment horizontal="center" vertical="center"/>
    </xf>
    <xf numFmtId="4" fontId="13" fillId="31" borderId="0" xfId="0" applyNumberFormat="1" applyFont="1" applyFill="1" applyBorder="1" applyAlignment="1">
      <alignment vertical="center"/>
    </xf>
    <xf numFmtId="0" fontId="6" fillId="30" borderId="1" xfId="0" applyFont="1" applyFill="1" applyBorder="1" applyAlignment="1">
      <alignment vertical="center" wrapText="1"/>
    </xf>
    <xf numFmtId="10" fontId="7" fillId="30" borderId="1" xfId="0" applyNumberFormat="1" applyFont="1" applyFill="1" applyBorder="1" applyAlignment="1">
      <alignment horizontal="center" vertical="center"/>
    </xf>
    <xf numFmtId="14" fontId="7" fillId="30" borderId="1" xfId="0" applyNumberFormat="1" applyFont="1" applyFill="1" applyBorder="1" applyAlignment="1">
      <alignment horizontal="center" vertical="center"/>
    </xf>
    <xf numFmtId="3" fontId="8" fillId="3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4" fontId="8" fillId="30" borderId="1" xfId="0" applyNumberFormat="1" applyFont="1" applyFill="1" applyBorder="1" applyAlignment="1">
      <alignment horizontal="left" vertical="center" wrapText="1"/>
    </xf>
    <xf numFmtId="10" fontId="7" fillId="30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32" borderId="1" xfId="0" applyFont="1" applyFill="1" applyBorder="1" applyAlignment="1">
      <alignment horizontal="center" vertical="center" wrapText="1"/>
    </xf>
    <xf numFmtId="0" fontId="6" fillId="32" borderId="1" xfId="0" applyFont="1" applyFill="1" applyBorder="1" applyAlignment="1" applyProtection="1">
      <alignment horizontal="center" vertical="center" wrapText="1"/>
    </xf>
    <xf numFmtId="0" fontId="57" fillId="32" borderId="1" xfId="0" applyFont="1" applyFill="1" applyBorder="1" applyAlignment="1" applyProtection="1">
      <alignment horizontal="center" vertical="center" wrapText="1"/>
    </xf>
    <xf numFmtId="0" fontId="58" fillId="32" borderId="1" xfId="0" applyFont="1" applyFill="1" applyBorder="1" applyAlignment="1" applyProtection="1">
      <alignment horizontal="center" vertical="center" wrapText="1"/>
    </xf>
    <xf numFmtId="0" fontId="57" fillId="32" borderId="1" xfId="0" applyFont="1" applyFill="1" applyBorder="1" applyAlignment="1">
      <alignment horizontal="center" vertical="center" wrapText="1"/>
    </xf>
    <xf numFmtId="0" fontId="59" fillId="3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6" fillId="30" borderId="1" xfId="0" applyNumberFormat="1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right" vertical="center"/>
    </xf>
    <xf numFmtId="14" fontId="7" fillId="30" borderId="1" xfId="0" applyNumberFormat="1" applyFont="1" applyFill="1" applyBorder="1" applyAlignment="1">
      <alignment horizontal="right" vertical="center"/>
    </xf>
    <xf numFmtId="14" fontId="9" fillId="0" borderId="1" xfId="0" applyNumberFormat="1" applyFont="1" applyFill="1" applyBorder="1" applyAlignment="1">
      <alignment horizontal="righ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14" fontId="7" fillId="3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166" fontId="7" fillId="30" borderId="1" xfId="0" applyNumberFormat="1" applyFont="1" applyFill="1" applyBorder="1" applyAlignment="1">
      <alignment horizontal="left" vertical="center"/>
    </xf>
    <xf numFmtId="0" fontId="60" fillId="0" borderId="0" xfId="0" applyFont="1"/>
    <xf numFmtId="0" fontId="7" fillId="0" borderId="0" xfId="0" applyFont="1" applyAlignment="1">
      <alignment vertical="center"/>
    </xf>
    <xf numFmtId="4" fontId="7" fillId="0" borderId="0" xfId="0" applyNumberFormat="1" applyFont="1"/>
    <xf numFmtId="0" fontId="61" fillId="32" borderId="1" xfId="0" applyFont="1" applyFill="1" applyBorder="1" applyAlignment="1">
      <alignment horizontal="center" vertical="center"/>
    </xf>
    <xf numFmtId="0" fontId="15" fillId="0" borderId="0" xfId="0" applyFont="1"/>
    <xf numFmtId="3" fontId="6" fillId="0" borderId="3" xfId="0" applyNumberFormat="1" applyFont="1" applyBorder="1" applyAlignment="1">
      <alignment horizontal="center" vertical="center"/>
    </xf>
    <xf numFmtId="4" fontId="7" fillId="33" borderId="1" xfId="0" applyNumberFormat="1" applyFont="1" applyFill="1" applyBorder="1" applyAlignment="1">
      <alignment horizontal="right" vertical="center"/>
    </xf>
    <xf numFmtId="14" fontId="7" fillId="33" borderId="1" xfId="0" applyNumberFormat="1" applyFont="1" applyFill="1" applyBorder="1"/>
    <xf numFmtId="4" fontId="7" fillId="0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Fill="1" applyBorder="1"/>
    <xf numFmtId="0" fontId="7" fillId="0" borderId="0" xfId="0" applyFont="1" applyFill="1"/>
    <xf numFmtId="4" fontId="17" fillId="0" borderId="1" xfId="0" applyNumberFormat="1" applyFont="1" applyFill="1" applyBorder="1" applyAlignment="1" applyProtection="1">
      <alignment horizontal="right" vertical="center"/>
    </xf>
    <xf numFmtId="4" fontId="7" fillId="33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/>
    </xf>
    <xf numFmtId="4" fontId="7" fillId="0" borderId="1" xfId="0" applyNumberFormat="1" applyFont="1" applyFill="1" applyBorder="1" applyAlignment="1" applyProtection="1">
      <alignment horizontal="right" vertical="center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4" fontId="17" fillId="0" borderId="1" xfId="0" applyNumberFormat="1" applyFont="1" applyFill="1" applyBorder="1" applyAlignment="1" applyProtection="1">
      <alignment horizontal="right" vertical="center"/>
      <protection locked="0"/>
    </xf>
    <xf numFmtId="4" fontId="6" fillId="0" borderId="3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14" fontId="17" fillId="0" borderId="1" xfId="0" applyNumberFormat="1" applyFont="1" applyFill="1" applyBorder="1" applyAlignment="1">
      <alignment horizontal="right" vertical="center" wrapText="1"/>
    </xf>
    <xf numFmtId="14" fontId="7" fillId="33" borderId="1" xfId="0" applyNumberFormat="1" applyFont="1" applyFill="1" applyBorder="1" applyAlignment="1">
      <alignment horizontal="right" vertical="center"/>
    </xf>
    <xf numFmtId="14" fontId="7" fillId="0" borderId="1" xfId="0" applyNumberFormat="1" applyFont="1" applyBorder="1" applyAlignment="1">
      <alignment horizontal="right" vertical="center"/>
    </xf>
    <xf numFmtId="14" fontId="7" fillId="0" borderId="0" xfId="0" applyNumberFormat="1" applyFont="1"/>
    <xf numFmtId="14" fontId="7" fillId="0" borderId="1" xfId="0" applyNumberFormat="1" applyFont="1" applyFill="1" applyBorder="1" applyAlignment="1">
      <alignment horizontal="right" vertical="center"/>
    </xf>
    <xf numFmtId="3" fontId="7" fillId="33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/>
    <xf numFmtId="3" fontId="7" fillId="0" borderId="1" xfId="0" applyNumberFormat="1" applyFont="1" applyFill="1" applyBorder="1" applyAlignment="1">
      <alignment horizontal="right" vertical="center"/>
    </xf>
    <xf numFmtId="0" fontId="9" fillId="0" borderId="1" xfId="252" applyFont="1" applyBorder="1" applyAlignment="1">
      <alignment vertical="center"/>
    </xf>
    <xf numFmtId="0" fontId="9" fillId="0" borderId="1" xfId="252" applyFont="1" applyBorder="1" applyAlignment="1">
      <alignment horizontal="center" vertical="center"/>
    </xf>
    <xf numFmtId="0" fontId="7" fillId="0" borderId="1" xfId="252" applyFont="1" applyBorder="1"/>
    <xf numFmtId="4" fontId="6" fillId="0" borderId="1" xfId="252" applyNumberFormat="1" applyFont="1" applyBorder="1" applyAlignment="1">
      <alignment horizontal="center" vertical="center"/>
    </xf>
    <xf numFmtId="3" fontId="6" fillId="0" borderId="1" xfId="252" applyNumberFormat="1" applyFont="1" applyBorder="1" applyAlignment="1">
      <alignment horizontal="center" vertical="center"/>
    </xf>
    <xf numFmtId="3" fontId="6" fillId="32" borderId="1" xfId="252" applyNumberFormat="1" applyFont="1" applyFill="1" applyBorder="1" applyAlignment="1">
      <alignment horizontal="center" vertical="center"/>
    </xf>
    <xf numFmtId="4" fontId="6" fillId="32" borderId="1" xfId="252" applyNumberFormat="1" applyFont="1" applyFill="1" applyBorder="1" applyAlignment="1">
      <alignment horizontal="center" vertical="center"/>
    </xf>
    <xf numFmtId="3" fontId="6" fillId="0" borderId="1" xfId="252" applyNumberFormat="1" applyFont="1" applyFill="1" applyBorder="1" applyAlignment="1">
      <alignment horizontal="center" vertical="center"/>
    </xf>
    <xf numFmtId="4" fontId="6" fillId="0" borderId="1" xfId="252" applyNumberFormat="1" applyFont="1" applyFill="1" applyBorder="1" applyAlignment="1">
      <alignment horizontal="center" vertical="center"/>
    </xf>
    <xf numFmtId="0" fontId="0" fillId="0" borderId="0" xfId="0" applyFill="1"/>
    <xf numFmtId="4" fontId="9" fillId="31" borderId="1" xfId="0" applyNumberFormat="1" applyFont="1" applyFill="1" applyBorder="1" applyAlignment="1">
      <alignment horizontal="right" vertical="center"/>
    </xf>
    <xf numFmtId="4" fontId="9" fillId="31" borderId="1" xfId="0" applyNumberFormat="1" applyFont="1" applyFill="1" applyBorder="1" applyAlignment="1">
      <alignment horizontal="right" vertical="center" wrapText="1"/>
    </xf>
    <xf numFmtId="0" fontId="9" fillId="31" borderId="1" xfId="0" applyFont="1" applyFill="1" applyBorder="1" applyAlignment="1">
      <alignment horizontal="left" vertical="center"/>
    </xf>
    <xf numFmtId="0" fontId="7" fillId="31" borderId="1" xfId="0" applyFont="1" applyFill="1" applyBorder="1" applyAlignment="1">
      <alignment horizontal="center" vertical="center"/>
    </xf>
    <xf numFmtId="14" fontId="35" fillId="0" borderId="1" xfId="253" applyNumberForma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2" borderId="2" xfId="252" applyFont="1" applyFill="1" applyBorder="1" applyAlignment="1">
      <alignment horizontal="center" vertical="center" wrapText="1"/>
    </xf>
    <xf numFmtId="0" fontId="6" fillId="32" borderId="17" xfId="252" applyFont="1" applyFill="1" applyBorder="1" applyAlignment="1">
      <alignment horizontal="center" vertical="center" wrapText="1"/>
    </xf>
    <xf numFmtId="0" fontId="6" fillId="32" borderId="4" xfId="252" applyFont="1" applyFill="1" applyBorder="1" applyAlignment="1">
      <alignment horizontal="center" vertical="center" wrapText="1"/>
    </xf>
    <xf numFmtId="0" fontId="57" fillId="32" borderId="1" xfId="0" applyFont="1" applyFill="1" applyBorder="1" applyAlignment="1">
      <alignment horizontal="center" vertical="center" wrapText="1"/>
    </xf>
    <xf numFmtId="0" fontId="57" fillId="32" borderId="16" xfId="0" applyFont="1" applyFill="1" applyBorder="1" applyAlignment="1">
      <alignment horizontal="center" vertical="center" wrapText="1"/>
    </xf>
    <xf numFmtId="0" fontId="57" fillId="32" borderId="3" xfId="0" applyFont="1" applyFill="1" applyBorder="1" applyAlignment="1">
      <alignment horizontal="center" vertical="center" wrapText="1"/>
    </xf>
    <xf numFmtId="0" fontId="6" fillId="0" borderId="2" xfId="252" applyFont="1" applyFill="1" applyBorder="1" applyAlignment="1">
      <alignment horizontal="center" vertical="center" wrapText="1"/>
    </xf>
    <xf numFmtId="0" fontId="6" fillId="0" borderId="17" xfId="252" applyFont="1" applyFill="1" applyBorder="1" applyAlignment="1">
      <alignment horizontal="center" vertical="center" wrapText="1"/>
    </xf>
    <xf numFmtId="0" fontId="6" fillId="0" borderId="4" xfId="252" applyFont="1" applyFill="1" applyBorder="1" applyAlignment="1">
      <alignment horizontal="center" vertical="center" wrapText="1"/>
    </xf>
    <xf numFmtId="0" fontId="63" fillId="32" borderId="16" xfId="0" applyFont="1" applyFill="1" applyBorder="1" applyAlignment="1">
      <alignment horizontal="center" vertical="center" wrapText="1"/>
    </xf>
    <xf numFmtId="0" fontId="63" fillId="32" borderId="3" xfId="0" applyFont="1" applyFill="1" applyBorder="1" applyAlignment="1">
      <alignment horizontal="center" vertical="center" wrapText="1"/>
    </xf>
    <xf numFmtId="0" fontId="57" fillId="32" borderId="1" xfId="0" applyFont="1" applyFill="1" applyBorder="1" applyAlignment="1" applyProtection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" xfId="252" applyFont="1" applyBorder="1" applyAlignment="1">
      <alignment horizontal="center" vertical="center" wrapText="1"/>
    </xf>
    <xf numFmtId="0" fontId="6" fillId="0" borderId="4" xfId="252" applyFont="1" applyBorder="1" applyAlignment="1">
      <alignment horizontal="center" vertical="center" wrapText="1"/>
    </xf>
    <xf numFmtId="0" fontId="57" fillId="32" borderId="2" xfId="0" applyFont="1" applyFill="1" applyBorder="1" applyAlignment="1" applyProtection="1">
      <alignment horizontal="center" vertical="center" wrapText="1"/>
    </xf>
    <xf numFmtId="0" fontId="57" fillId="32" borderId="17" xfId="0" applyFont="1" applyFill="1" applyBorder="1" applyAlignment="1" applyProtection="1">
      <alignment horizontal="center" vertical="center" wrapText="1"/>
    </xf>
    <xf numFmtId="0" fontId="57" fillId="32" borderId="4" xfId="0" applyFont="1" applyFill="1" applyBorder="1" applyAlignment="1" applyProtection="1">
      <alignment horizontal="center" vertical="center" wrapText="1"/>
    </xf>
    <xf numFmtId="0" fontId="10" fillId="31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 wrapText="1"/>
    </xf>
    <xf numFmtId="0" fontId="6" fillId="32" borderId="1" xfId="0" applyFont="1" applyFill="1" applyBorder="1" applyAlignment="1">
      <alignment horizontal="center" vertical="center" wrapText="1"/>
    </xf>
    <xf numFmtId="0" fontId="6" fillId="32" borderId="1" xfId="0" applyFont="1" applyFill="1" applyBorder="1" applyAlignment="1" applyProtection="1">
      <alignment horizontal="center" vertical="center" wrapText="1"/>
    </xf>
    <xf numFmtId="0" fontId="6" fillId="32" borderId="16" xfId="0" applyFont="1" applyFill="1" applyBorder="1" applyAlignment="1">
      <alignment horizontal="center" vertical="center" wrapText="1"/>
    </xf>
    <xf numFmtId="0" fontId="6" fillId="32" borderId="3" xfId="0" applyFont="1" applyFill="1" applyBorder="1" applyAlignment="1">
      <alignment horizontal="center" vertical="center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6" fillId="32" borderId="2" xfId="0" applyFont="1" applyFill="1" applyBorder="1" applyAlignment="1" applyProtection="1">
      <alignment horizontal="center" vertical="center" wrapText="1"/>
    </xf>
    <xf numFmtId="0" fontId="6" fillId="32" borderId="17" xfId="0" applyFont="1" applyFill="1" applyBorder="1" applyAlignment="1" applyProtection="1">
      <alignment horizontal="center" vertical="center" wrapText="1"/>
    </xf>
    <xf numFmtId="0" fontId="6" fillId="32" borderId="4" xfId="0" applyFont="1" applyFill="1" applyBorder="1" applyAlignment="1" applyProtection="1">
      <alignment horizontal="center" vertical="center" wrapText="1"/>
    </xf>
  </cellXfs>
  <cellStyles count="254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Excel Built-in Good" xfId="24"/>
    <cellStyle name="Excel Built-in Hyperlink" xfId="25"/>
    <cellStyle name="Excel Built-in Normal" xfId="26"/>
    <cellStyle name="Excel Built-in Normal 2" xfId="27"/>
    <cellStyle name="Excel Built-in Normal 2 2" xfId="28"/>
    <cellStyle name="Excel Built-in Normal 3" xfId="29"/>
    <cellStyle name="Excel Built-in Normal 4" xfId="30"/>
    <cellStyle name="Excel_BuiltIn_20% — акцент4" xfId="31"/>
    <cellStyle name="Heading" xfId="32"/>
    <cellStyle name="Heading 1" xfId="33"/>
    <cellStyle name="Heading1" xfId="34"/>
    <cellStyle name="Result" xfId="35"/>
    <cellStyle name="Result2" xfId="36"/>
    <cellStyle name="S5" xfId="37"/>
    <cellStyle name="S5 2" xfId="38"/>
    <cellStyle name="TableStyleLight1" xfId="39"/>
    <cellStyle name="TableStyleLight1 2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вод  2 2" xfId="48"/>
    <cellStyle name="Ввод  2 3" xfId="49"/>
    <cellStyle name="Ввод  2 4" xfId="50"/>
    <cellStyle name="Вывод 2" xfId="51"/>
    <cellStyle name="Вывод 2 2" xfId="52"/>
    <cellStyle name="Вывод 2 3" xfId="53"/>
    <cellStyle name="Вывод 2 4" xfId="54"/>
    <cellStyle name="Вычисление 2" xfId="55"/>
    <cellStyle name="Вычисление 2 2" xfId="56"/>
    <cellStyle name="Вычисление 2 3" xfId="57"/>
    <cellStyle name="Вычисление 2 4" xfId="58"/>
    <cellStyle name="Гиперссылка" xfId="253" builtinId="8"/>
    <cellStyle name="Гиперссылка 2" xfId="59"/>
    <cellStyle name="Гиперссылка 2 2" xfId="60"/>
    <cellStyle name="Гиперссылка 2 3" xfId="61"/>
    <cellStyle name="Гиперссылка 3" xfId="62"/>
    <cellStyle name="Гиперссылка 4" xfId="63"/>
    <cellStyle name="Гиперссылка 5" xfId="64"/>
    <cellStyle name="Гиперссылка 6" xfId="65"/>
    <cellStyle name="Денежный 2" xfId="66"/>
    <cellStyle name="Денежный 2 2" xfId="67"/>
    <cellStyle name="Денежный 3" xfId="68"/>
    <cellStyle name="Денежный 3 2" xfId="69"/>
    <cellStyle name="Денежный 3 3" xfId="70"/>
    <cellStyle name="Денежный 3 4" xfId="71"/>
    <cellStyle name="Денежный 3 5" xfId="72"/>
    <cellStyle name="Денежный 3 6" xfId="73"/>
    <cellStyle name="Денежный 3 7" xfId="74"/>
    <cellStyle name="Денежный 3 8" xfId="75"/>
    <cellStyle name="Денежный 4" xfId="76"/>
    <cellStyle name="Заголовок 1 2" xfId="77"/>
    <cellStyle name="Заголовок 2 2" xfId="78"/>
    <cellStyle name="Заголовок 3 2" xfId="79"/>
    <cellStyle name="Заголовок 4 2" xfId="80"/>
    <cellStyle name="Итог 2" xfId="81"/>
    <cellStyle name="Итог 2 2" xfId="82"/>
    <cellStyle name="Итог 2 3" xfId="83"/>
    <cellStyle name="Итог 2 4" xfId="84"/>
    <cellStyle name="Контрольная ячейка 2" xfId="85"/>
    <cellStyle name="Надстрочный" xfId="86"/>
    <cellStyle name="Надстрочный 2" xfId="87"/>
    <cellStyle name="Название 2" xfId="88"/>
    <cellStyle name="Нейтральный 2" xfId="89"/>
    <cellStyle name="Обычный" xfId="0" builtinId="0"/>
    <cellStyle name="Обычный 10" xfId="90"/>
    <cellStyle name="Обычный 10 2" xfId="91"/>
    <cellStyle name="Обычный 10 3" xfId="92"/>
    <cellStyle name="Обычный 10 4" xfId="93"/>
    <cellStyle name="Обычный 10 4 2" xfId="94"/>
    <cellStyle name="Обычный 10 4_Дворы" xfId="95"/>
    <cellStyle name="Обычный 10 5" xfId="96"/>
    <cellStyle name="Обычный 10 6" xfId="97"/>
    <cellStyle name="Обычный 11" xfId="98"/>
    <cellStyle name="Обычный 11 2" xfId="99"/>
    <cellStyle name="Обычный 12" xfId="100"/>
    <cellStyle name="Обычный 12 2" xfId="101"/>
    <cellStyle name="Обычный 12 4" xfId="102"/>
    <cellStyle name="Обычный 13" xfId="103"/>
    <cellStyle name="Обычный 13 2" xfId="104"/>
    <cellStyle name="Обычный 14" xfId="105"/>
    <cellStyle name="Обычный 14 2" xfId="106"/>
    <cellStyle name="Обычный 15" xfId="5"/>
    <cellStyle name="Обычный 15 2" xfId="107"/>
    <cellStyle name="Обычный 15 3" xfId="108"/>
    <cellStyle name="Обычный 15 4" xfId="109"/>
    <cellStyle name="Обычный 16" xfId="110"/>
    <cellStyle name="Обычный 16 2" xfId="111"/>
    <cellStyle name="Обычный 17" xfId="112"/>
    <cellStyle name="Обычный 18" xfId="113"/>
    <cellStyle name="Обычный 19" xfId="114"/>
    <cellStyle name="Обычный 2" xfId="1"/>
    <cellStyle name="Обычный 2 2" xfId="115"/>
    <cellStyle name="Обычный 2 2 2" xfId="116"/>
    <cellStyle name="Обычный 2 2 2 2" xfId="117"/>
    <cellStyle name="Обычный 2 2 2 2 2" xfId="118"/>
    <cellStyle name="Обычный 2 2 2 2 2 2" xfId="119"/>
    <cellStyle name="Обычный 2 2 2 2 2 2 2" xfId="120"/>
    <cellStyle name="Обычный 2 2 2 2 2 3" xfId="121"/>
    <cellStyle name="Обычный 2 2 2 2 3" xfId="122"/>
    <cellStyle name="Обычный 2 2 2 2 3 2" xfId="123"/>
    <cellStyle name="Обычный 2 2 2 2 3 2 2" xfId="124"/>
    <cellStyle name="Обычный 2 2 2 3" xfId="125"/>
    <cellStyle name="Обычный 2 2 2 3 2" xfId="126"/>
    <cellStyle name="Обычный 2 2 2 3 2 2" xfId="127"/>
    <cellStyle name="Обычный 2 2 2 3 2 2 2" xfId="128"/>
    <cellStyle name="Обычный 2 2 2 3 2 2 2 2" xfId="129"/>
    <cellStyle name="Обычный 2 2 2 3 2 2 2 2 2" xfId="130"/>
    <cellStyle name="Обычный 2 2 2 3 3" xfId="131"/>
    <cellStyle name="Обычный 2 2 2 3 3 2" xfId="132"/>
    <cellStyle name="Обычный 2 2 2 3 3 2 2" xfId="133"/>
    <cellStyle name="Обычный 2 2 2 4" xfId="134"/>
    <cellStyle name="Обычный 2 2 2 4 2" xfId="135"/>
    <cellStyle name="Обычный 2 2 2 4 2 2" xfId="136"/>
    <cellStyle name="Обычный 2 2 2 5" xfId="137"/>
    <cellStyle name="Обычный 2 2 2 5 2 2" xfId="138"/>
    <cellStyle name="Обычный 2 2 2 5 2 2 2" xfId="139"/>
    <cellStyle name="Обычный 2 2 2 5 2 2 3" xfId="140"/>
    <cellStyle name="Обычный 2 2 2 5 2 2 3 2" xfId="141"/>
    <cellStyle name="Обычный 2 2 3" xfId="142"/>
    <cellStyle name="Обычный 2 2 4" xfId="143"/>
    <cellStyle name="Обычный 2 2 4 2" xfId="144"/>
    <cellStyle name="Обычный 2 2 5" xfId="145"/>
    <cellStyle name="Обычный 2 2 5 2" xfId="146"/>
    <cellStyle name="Обычный 2 2 5 3" xfId="147"/>
    <cellStyle name="Обычный 2 3" xfId="148"/>
    <cellStyle name="Обычный 2 3 2" xfId="149"/>
    <cellStyle name="Обычный 2 4" xfId="150"/>
    <cellStyle name="Обычный 2 4 2" xfId="151"/>
    <cellStyle name="Обычный 2 5" xfId="152"/>
    <cellStyle name="Обычный 2 6" xfId="153"/>
    <cellStyle name="Обычный 20" xfId="154"/>
    <cellStyle name="Обычный 21" xfId="155"/>
    <cellStyle name="Обычный 21 2" xfId="156"/>
    <cellStyle name="Обычный 22" xfId="157"/>
    <cellStyle name="Обычный 22 2" xfId="158"/>
    <cellStyle name="Обычный 23" xfId="159"/>
    <cellStyle name="Обычный 23 2" xfId="160"/>
    <cellStyle name="Обычный 24" xfId="161"/>
    <cellStyle name="Обычный 24 2" xfId="162"/>
    <cellStyle name="Обычный 25" xfId="163"/>
    <cellStyle name="Обычный 25 2" xfId="164"/>
    <cellStyle name="Обычный 26" xfId="165"/>
    <cellStyle name="Обычный 27" xfId="166"/>
    <cellStyle name="Обычный 28" xfId="167"/>
    <cellStyle name="Обычный 3" xfId="4"/>
    <cellStyle name="Обычный 3 2" xfId="168"/>
    <cellStyle name="Обычный 3 2 2" xfId="169"/>
    <cellStyle name="Обычный 3 3" xfId="170"/>
    <cellStyle name="Обычный 3 3 2" xfId="171"/>
    <cellStyle name="Обычный 3 4" xfId="3"/>
    <cellStyle name="Обычный 3 4 2" xfId="172"/>
    <cellStyle name="Обычный 3 8" xfId="173"/>
    <cellStyle name="Обычный 3_Приложения к соглашению" xfId="174"/>
    <cellStyle name="Обычный 4" xfId="175"/>
    <cellStyle name="Обычный 4 2" xfId="176"/>
    <cellStyle name="Обычный 4 3" xfId="177"/>
    <cellStyle name="Обычный 5" xfId="178"/>
    <cellStyle name="Обычный 5 2" xfId="179"/>
    <cellStyle name="Обычный 50" xfId="252"/>
    <cellStyle name="Обычный 6" xfId="180"/>
    <cellStyle name="Обычный 6 2" xfId="181"/>
    <cellStyle name="Обычный 6 3" xfId="182"/>
    <cellStyle name="Обычный 7" xfId="183"/>
    <cellStyle name="Обычный 7 2" xfId="184"/>
    <cellStyle name="Обычный 8" xfId="185"/>
    <cellStyle name="Обычный 8 2" xfId="186"/>
    <cellStyle name="Обычный 9" xfId="187"/>
    <cellStyle name="Плохой 2" xfId="188"/>
    <cellStyle name="Пояснение 2" xfId="189"/>
    <cellStyle name="Примечание 2" xfId="190"/>
    <cellStyle name="Примечание 2 2" xfId="191"/>
    <cellStyle name="Примечание 2 3" xfId="192"/>
    <cellStyle name="Примечание 2 4" xfId="193"/>
    <cellStyle name="Процентный 2" xfId="194"/>
    <cellStyle name="Процентный 3" xfId="195"/>
    <cellStyle name="Процентный 4" xfId="196"/>
    <cellStyle name="Связанная ячейка 2" xfId="197"/>
    <cellStyle name="Текст предупреждения 2" xfId="198"/>
    <cellStyle name="Финансовый 10" xfId="199"/>
    <cellStyle name="Финансовый 10 2" xfId="200"/>
    <cellStyle name="Финансовый 10 3" xfId="201"/>
    <cellStyle name="Финансовый 10 4" xfId="202"/>
    <cellStyle name="Финансовый 11" xfId="203"/>
    <cellStyle name="Финансовый 2" xfId="2"/>
    <cellStyle name="Финансовый 2 11" xfId="204"/>
    <cellStyle name="Финансовый 2 12" xfId="205"/>
    <cellStyle name="Финансовый 2 2" xfId="206"/>
    <cellStyle name="Финансовый 2 2 2" xfId="207"/>
    <cellStyle name="Финансовый 2 2 3" xfId="208"/>
    <cellStyle name="Финансовый 2 3" xfId="209"/>
    <cellStyle name="Финансовый 2 3 2" xfId="210"/>
    <cellStyle name="Финансовый 2 3 3" xfId="211"/>
    <cellStyle name="Финансовый 2 4" xfId="212"/>
    <cellStyle name="Финансовый 2 5" xfId="213"/>
    <cellStyle name="Финансовый 2 6" xfId="214"/>
    <cellStyle name="Финансовый 3" xfId="215"/>
    <cellStyle name="Финансовый 3 2" xfId="216"/>
    <cellStyle name="Финансовый 3 2 2" xfId="217"/>
    <cellStyle name="Финансовый 3 2 2 2" xfId="218"/>
    <cellStyle name="Финансовый 3 2 2 3" xfId="219"/>
    <cellStyle name="Финансовый 3 2 3" xfId="220"/>
    <cellStyle name="Финансовый 3 2 4" xfId="221"/>
    <cellStyle name="Финансовый 3 3" xfId="222"/>
    <cellStyle name="Финансовый 3 4" xfId="223"/>
    <cellStyle name="Финансовый 3 5" xfId="224"/>
    <cellStyle name="Финансовый 3 6" xfId="225"/>
    <cellStyle name="Финансовый 3 7" xfId="226"/>
    <cellStyle name="Финансовый 3 8" xfId="227"/>
    <cellStyle name="Финансовый 3 9" xfId="228"/>
    <cellStyle name="Финансовый 4" xfId="229"/>
    <cellStyle name="Финансовый 4 2" xfId="230"/>
    <cellStyle name="Финансовый 5" xfId="231"/>
    <cellStyle name="Финансовый 6" xfId="232"/>
    <cellStyle name="Финансовый 6 2" xfId="233"/>
    <cellStyle name="Финансовый 6 2 2" xfId="234"/>
    <cellStyle name="Финансовый 6 3" xfId="235"/>
    <cellStyle name="Финансовый 6 3 2" xfId="236"/>
    <cellStyle name="Финансовый 6 4" xfId="237"/>
    <cellStyle name="Финансовый 6 4 2" xfId="238"/>
    <cellStyle name="Финансовый 6 5" xfId="239"/>
    <cellStyle name="Финансовый 6 5 2" xfId="240"/>
    <cellStyle name="Финансовый 6 6" xfId="241"/>
    <cellStyle name="Финансовый 6 6 2" xfId="242"/>
    <cellStyle name="Финансовый 6 7" xfId="243"/>
    <cellStyle name="Финансовый 6 7 2" xfId="244"/>
    <cellStyle name="Финансовый 6 8" xfId="245"/>
    <cellStyle name="Финансовый 6 8 2" xfId="246"/>
    <cellStyle name="Финансовый 6 9" xfId="247"/>
    <cellStyle name="Финансовый 7" xfId="248"/>
    <cellStyle name="Финансовый 8" xfId="249"/>
    <cellStyle name="Финансовый 9" xfId="250"/>
    <cellStyle name="Хороший 2" xfId="251"/>
  </cellStyles>
  <dxfs count="218"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  <dxf>
      <font>
        <b/>
        <i val="0"/>
      </font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CCFF"/>
      <color rgb="FFFFFFCC"/>
      <color rgb="FFFF99FF"/>
      <color rgb="FFFF99CC"/>
      <color rgb="FFCD71C2"/>
      <color rgb="FFB489B5"/>
      <color rgb="FFD16DB0"/>
      <color rgb="FFCC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&#1082;&#1080;&#1087;&#1077;&#1085;&#1089;&#1082;&#1086;&#1077;.&#1088;&#1092;/?p=102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A251"/>
  <sheetViews>
    <sheetView workbookViewId="0"/>
  </sheetViews>
  <sheetFormatPr defaultRowHeight="14.4" x14ac:dyDescent="0.3"/>
  <cols>
    <col min="1" max="1" width="5.6640625" bestFit="1" customWidth="1"/>
    <col min="2" max="2" width="35.6640625" customWidth="1"/>
    <col min="3" max="3" width="20.6640625" style="55" customWidth="1"/>
    <col min="4" max="4" width="20.6640625" customWidth="1"/>
    <col min="5" max="6" width="10.6640625" customWidth="1"/>
    <col min="7" max="7" width="14.6640625" customWidth="1"/>
    <col min="8" max="8" width="12.6640625" customWidth="1"/>
    <col min="9" max="9" width="10.6640625" customWidth="1"/>
    <col min="10" max="10" width="14.6640625" customWidth="1"/>
    <col min="11" max="21" width="12.6640625" customWidth="1"/>
    <col min="22" max="24" width="10.6640625" customWidth="1"/>
  </cols>
  <sheetData>
    <row r="2" spans="1:53" ht="12.75" customHeight="1" x14ac:dyDescent="0.3">
      <c r="A2" s="119" t="s">
        <v>31</v>
      </c>
      <c r="B2" s="119"/>
      <c r="C2" s="119"/>
    </row>
    <row r="3" spans="1:53" s="73" customFormat="1" ht="25.5" customHeight="1" x14ac:dyDescent="0.25">
      <c r="A3" s="126" t="s">
        <v>32</v>
      </c>
      <c r="B3" s="126" t="s">
        <v>33</v>
      </c>
      <c r="C3" s="126" t="s">
        <v>34</v>
      </c>
      <c r="D3" s="131" t="s">
        <v>238</v>
      </c>
      <c r="E3" s="126" t="s">
        <v>251</v>
      </c>
      <c r="F3" s="126" t="s">
        <v>256</v>
      </c>
      <c r="G3" s="125" t="s">
        <v>201</v>
      </c>
      <c r="H3" s="125" t="s">
        <v>202</v>
      </c>
      <c r="I3" s="133" t="s">
        <v>203</v>
      </c>
      <c r="J3" s="133" t="s">
        <v>30</v>
      </c>
      <c r="K3" s="133" t="s">
        <v>240</v>
      </c>
      <c r="L3" s="133" t="s">
        <v>241</v>
      </c>
      <c r="M3" s="133" t="s">
        <v>199</v>
      </c>
      <c r="N3" s="133" t="s">
        <v>200</v>
      </c>
      <c r="O3" s="133" t="s">
        <v>244</v>
      </c>
      <c r="P3" s="133"/>
      <c r="Q3" s="138" t="s">
        <v>245</v>
      </c>
      <c r="R3" s="139"/>
      <c r="S3" s="139"/>
      <c r="T3" s="139"/>
      <c r="U3" s="140"/>
      <c r="V3" s="125" t="s">
        <v>252</v>
      </c>
      <c r="W3" s="125"/>
      <c r="X3" s="125"/>
    </row>
    <row r="4" spans="1:53" s="73" customFormat="1" ht="54" customHeight="1" x14ac:dyDescent="0.25">
      <c r="A4" s="127"/>
      <c r="B4" s="127"/>
      <c r="C4" s="127"/>
      <c r="D4" s="132"/>
      <c r="E4" s="127"/>
      <c r="F4" s="127"/>
      <c r="G4" s="125"/>
      <c r="H4" s="125"/>
      <c r="I4" s="133"/>
      <c r="J4" s="133"/>
      <c r="K4" s="133"/>
      <c r="L4" s="133"/>
      <c r="M4" s="133"/>
      <c r="N4" s="133"/>
      <c r="O4" s="58" t="s">
        <v>242</v>
      </c>
      <c r="P4" s="61" t="s">
        <v>243</v>
      </c>
      <c r="Q4" s="60" t="s">
        <v>246</v>
      </c>
      <c r="R4" s="60" t="s">
        <v>247</v>
      </c>
      <c r="S4" s="60" t="s">
        <v>248</v>
      </c>
      <c r="T4" s="61" t="s">
        <v>249</v>
      </c>
      <c r="U4" s="61" t="s">
        <v>250</v>
      </c>
      <c r="V4" s="60" t="s">
        <v>253</v>
      </c>
      <c r="W4" s="60" t="s">
        <v>254</v>
      </c>
      <c r="X4" s="60" t="s">
        <v>255</v>
      </c>
    </row>
    <row r="5" spans="1:53" s="77" customFormat="1" ht="12.75" customHeight="1" x14ac:dyDescent="0.25">
      <c r="A5" s="76">
        <f>COLUMN()</f>
        <v>1</v>
      </c>
      <c r="B5" s="76">
        <f>COLUMN()</f>
        <v>2</v>
      </c>
      <c r="C5" s="76">
        <f>COLUMN()</f>
        <v>3</v>
      </c>
      <c r="D5" s="76">
        <f>COLUMN()</f>
        <v>4</v>
      </c>
      <c r="E5" s="76">
        <f>COLUMN()</f>
        <v>5</v>
      </c>
      <c r="F5" s="76">
        <f>COLUMN()</f>
        <v>6</v>
      </c>
      <c r="G5" s="76">
        <f>COLUMN()</f>
        <v>7</v>
      </c>
      <c r="H5" s="76">
        <f>COLUMN()</f>
        <v>8</v>
      </c>
      <c r="I5" s="76">
        <f>COLUMN()</f>
        <v>9</v>
      </c>
      <c r="J5" s="76">
        <f>COLUMN()</f>
        <v>10</v>
      </c>
      <c r="K5" s="76">
        <f>COLUMN()</f>
        <v>11</v>
      </c>
      <c r="L5" s="76">
        <f>COLUMN()</f>
        <v>12</v>
      </c>
      <c r="M5" s="76">
        <f>COLUMN()</f>
        <v>13</v>
      </c>
      <c r="N5" s="76">
        <f>COLUMN()</f>
        <v>14</v>
      </c>
      <c r="O5" s="76">
        <f>COLUMN()</f>
        <v>15</v>
      </c>
      <c r="P5" s="76">
        <f>COLUMN()</f>
        <v>16</v>
      </c>
      <c r="Q5" s="76">
        <f>COLUMN()</f>
        <v>17</v>
      </c>
      <c r="R5" s="76">
        <f>COLUMN()</f>
        <v>18</v>
      </c>
      <c r="S5" s="76">
        <f>COLUMN()</f>
        <v>19</v>
      </c>
      <c r="T5" s="76">
        <f>COLUMN()</f>
        <v>20</v>
      </c>
      <c r="U5" s="76">
        <f>COLUMN()</f>
        <v>21</v>
      </c>
      <c r="V5" s="76">
        <f>COLUMN()</f>
        <v>22</v>
      </c>
      <c r="W5" s="76">
        <f>COLUMN()</f>
        <v>23</v>
      </c>
      <c r="X5" s="76">
        <f>COLUMN()</f>
        <v>24</v>
      </c>
    </row>
    <row r="6" spans="1:53" s="19" customFormat="1" ht="12.75" customHeight="1" x14ac:dyDescent="0.2">
      <c r="C6" s="74"/>
    </row>
    <row r="7" spans="1:53" s="19" customFormat="1" ht="12.75" customHeight="1" x14ac:dyDescent="0.25">
      <c r="A7" s="3"/>
      <c r="B7" s="22" t="s">
        <v>3</v>
      </c>
      <c r="C7" s="4" t="str">
        <f>IF(C8="","",CONCATENATE("'Исходные'!",ADDRESS(ROW(A8),COLUMN(A8),4,1),":",ADDRESS(ROW(I8)+INDEX(MATCH(1=1,B8:B269&lt;&gt;"",),)-2,COLUMN(I8),4,1)))</f>
        <v>'Исходные'!A8:I11</v>
      </c>
      <c r="D7" s="4" t="str">
        <f>IF(C8="","",CONCATENATE("'Исходные'!",ADDRESS(ROW(A8),COLUMN(A8),4,1),":",ADDRESS(ROW(A8)+INDEX(MATCH(1=1,B8:B133&lt;&gt;"",),)-2,COLUMN(A8),4,1)))</f>
        <v>'Исходные'!A8:A11</v>
      </c>
      <c r="E7" s="79"/>
      <c r="F7" s="80"/>
      <c r="G7" s="80"/>
      <c r="H7" s="80"/>
      <c r="I7" s="79"/>
      <c r="J7" s="79"/>
      <c r="K7" s="79"/>
      <c r="L7" s="79"/>
      <c r="M7" s="79"/>
      <c r="N7" s="79"/>
      <c r="O7" s="79"/>
      <c r="P7" s="99"/>
      <c r="Q7" s="79"/>
      <c r="R7" s="79"/>
      <c r="S7" s="99"/>
      <c r="T7" s="79"/>
      <c r="U7" s="79"/>
      <c r="V7" s="79"/>
      <c r="W7" s="79"/>
      <c r="X7" s="79"/>
    </row>
    <row r="8" spans="1:53" s="19" customFormat="1" ht="12.75" customHeight="1" x14ac:dyDescent="0.25">
      <c r="A8" s="6">
        <v>1</v>
      </c>
      <c r="B8" s="22"/>
      <c r="C8" s="12" t="s">
        <v>38</v>
      </c>
      <c r="D8" s="7"/>
      <c r="E8" s="5"/>
      <c r="F8" s="14"/>
      <c r="G8" s="84">
        <v>4494067.22</v>
      </c>
      <c r="H8" s="5"/>
      <c r="I8" s="5"/>
      <c r="J8" s="5"/>
      <c r="K8" s="94"/>
      <c r="L8" s="5"/>
      <c r="M8" s="94"/>
      <c r="N8" s="94"/>
      <c r="O8" s="5"/>
      <c r="P8" s="100"/>
      <c r="Q8" s="5"/>
      <c r="R8" s="5"/>
      <c r="S8" s="100"/>
      <c r="T8" s="5"/>
      <c r="U8" s="5"/>
      <c r="V8" s="5"/>
      <c r="W8" s="5"/>
      <c r="X8" s="17"/>
      <c r="AM8" s="19" t="s">
        <v>257</v>
      </c>
      <c r="AU8" s="19" t="s">
        <v>258</v>
      </c>
      <c r="AX8" s="19" t="s">
        <v>26</v>
      </c>
      <c r="BA8" s="19" t="s">
        <v>26</v>
      </c>
    </row>
    <row r="9" spans="1:53" s="19" customFormat="1" ht="12.75" customHeight="1" x14ac:dyDescent="0.25">
      <c r="A9" s="6">
        <v>2</v>
      </c>
      <c r="B9" s="22"/>
      <c r="C9" s="12" t="s">
        <v>39</v>
      </c>
      <c r="D9" s="7"/>
      <c r="E9" s="5"/>
      <c r="F9" s="8"/>
      <c r="G9" s="84">
        <v>5145043.3499999996</v>
      </c>
      <c r="H9" s="5"/>
      <c r="I9" s="5"/>
      <c r="J9" s="5"/>
      <c r="K9" s="94"/>
      <c r="L9" s="5"/>
      <c r="M9" s="94"/>
      <c r="N9" s="94"/>
      <c r="O9" s="5"/>
      <c r="P9" s="100"/>
      <c r="Q9" s="5"/>
      <c r="R9" s="5"/>
      <c r="S9" s="100"/>
      <c r="T9" s="5"/>
      <c r="U9" s="5"/>
      <c r="V9" s="5"/>
      <c r="W9" s="5"/>
      <c r="X9" s="17"/>
      <c r="AM9" s="19" t="s">
        <v>257</v>
      </c>
      <c r="AU9" s="19" t="s">
        <v>258</v>
      </c>
      <c r="AX9" s="19" t="s">
        <v>26</v>
      </c>
      <c r="BA9" s="19" t="s">
        <v>26</v>
      </c>
    </row>
    <row r="10" spans="1:53" s="19" customFormat="1" ht="12.75" customHeight="1" x14ac:dyDescent="0.25">
      <c r="A10" s="6">
        <v>3</v>
      </c>
      <c r="B10" s="22"/>
      <c r="C10" s="12" t="s">
        <v>40</v>
      </c>
      <c r="D10" s="7"/>
      <c r="E10" s="5"/>
      <c r="F10" s="8"/>
      <c r="G10" s="84">
        <v>4130236.82</v>
      </c>
      <c r="H10" s="5"/>
      <c r="I10" s="5"/>
      <c r="J10" s="5"/>
      <c r="K10" s="94"/>
      <c r="L10" s="5"/>
      <c r="M10" s="94"/>
      <c r="N10" s="94"/>
      <c r="O10" s="5"/>
      <c r="P10" s="100"/>
      <c r="Q10" s="5"/>
      <c r="R10" s="5"/>
      <c r="S10" s="100"/>
      <c r="T10" s="5"/>
      <c r="U10" s="5"/>
      <c r="V10" s="5"/>
      <c r="W10" s="5"/>
      <c r="X10" s="17"/>
      <c r="AM10" s="19" t="s">
        <v>257</v>
      </c>
      <c r="AU10" s="19" t="s">
        <v>258</v>
      </c>
      <c r="AX10" s="19" t="s">
        <v>26</v>
      </c>
      <c r="BA10" s="19" t="s">
        <v>26</v>
      </c>
    </row>
    <row r="11" spans="1:53" s="19" customFormat="1" ht="12.75" customHeight="1" x14ac:dyDescent="0.25">
      <c r="A11" s="6">
        <v>4</v>
      </c>
      <c r="B11" s="22"/>
      <c r="C11" s="12" t="s">
        <v>41</v>
      </c>
      <c r="D11" s="7"/>
      <c r="E11" s="5"/>
      <c r="F11" s="8"/>
      <c r="G11" s="84">
        <v>3799911.32</v>
      </c>
      <c r="H11" s="5"/>
      <c r="I11" s="5"/>
      <c r="J11" s="5"/>
      <c r="K11" s="94"/>
      <c r="L11" s="5"/>
      <c r="M11" s="94"/>
      <c r="N11" s="94"/>
      <c r="O11" s="5"/>
      <c r="P11" s="100"/>
      <c r="Q11" s="5"/>
      <c r="R11" s="5"/>
      <c r="S11" s="100"/>
      <c r="T11" s="5"/>
      <c r="U11" s="5"/>
      <c r="V11" s="5"/>
      <c r="W11" s="5"/>
      <c r="X11" s="17"/>
      <c r="AM11" s="19" t="s">
        <v>257</v>
      </c>
      <c r="AU11" s="19" t="s">
        <v>258</v>
      </c>
      <c r="AX11" s="19" t="s">
        <v>26</v>
      </c>
      <c r="BA11" s="19" t="s">
        <v>26</v>
      </c>
    </row>
    <row r="12" spans="1:53" s="19" customFormat="1" ht="12.75" customHeight="1" x14ac:dyDescent="0.25">
      <c r="A12" s="6"/>
      <c r="B12" s="22" t="s">
        <v>114</v>
      </c>
      <c r="C12" s="4" t="str">
        <f>IF(C13="","",CONCATENATE("'Исходные'!",ADDRESS(ROW(A13),COLUMN(A13),4,1),":",ADDRESS(ROW(J13)+INDEX(MATCH(1=1,B13:B274&lt;&gt;"",),)-2,COLUMN(J13),4,1)))</f>
        <v>'Исходные'!A13:J13</v>
      </c>
      <c r="D12" s="4" t="str">
        <f>IF(C13="","",CONCATENATE("'Исходные'!",ADDRESS(ROW(A13),COLUMN(A13),4,1),":",ADDRESS(ROW(A13)+INDEX(MATCH(1=1,B13:B138&lt;&gt;"",),)-2,COLUMN(A13),4,1)))</f>
        <v>'Исходные'!A13:A13</v>
      </c>
      <c r="E12" s="79"/>
      <c r="F12" s="80"/>
      <c r="G12" s="85"/>
      <c r="H12" s="85"/>
      <c r="I12" s="79"/>
      <c r="J12" s="79"/>
      <c r="K12" s="95"/>
      <c r="L12" s="79"/>
      <c r="M12" s="95"/>
      <c r="N12" s="95"/>
      <c r="O12" s="79"/>
      <c r="P12" s="99"/>
      <c r="Q12" s="79"/>
      <c r="R12" s="79"/>
      <c r="S12" s="99"/>
      <c r="T12" s="79"/>
      <c r="U12" s="79"/>
      <c r="V12" s="79"/>
      <c r="W12" s="79"/>
      <c r="X12" s="79"/>
    </row>
    <row r="13" spans="1:53" s="19" customFormat="1" ht="12.75" customHeight="1" x14ac:dyDescent="0.25">
      <c r="A13" s="6">
        <v>1</v>
      </c>
      <c r="B13" s="22"/>
      <c r="C13" s="54" t="s">
        <v>42</v>
      </c>
      <c r="D13" s="15"/>
      <c r="E13" s="5"/>
      <c r="F13" s="14"/>
      <c r="G13" s="86">
        <v>3631595.45</v>
      </c>
      <c r="H13" s="86"/>
      <c r="I13" s="5"/>
      <c r="J13" s="5"/>
      <c r="K13" s="94"/>
      <c r="L13" s="5"/>
      <c r="M13" s="94"/>
      <c r="N13" s="94"/>
      <c r="O13" s="5"/>
      <c r="P13" s="100"/>
      <c r="Q13" s="5"/>
      <c r="R13" s="5"/>
      <c r="S13" s="100"/>
      <c r="T13" s="5"/>
      <c r="U13" s="5"/>
      <c r="V13" s="5"/>
      <c r="W13" s="5"/>
      <c r="X13" s="5"/>
    </row>
    <row r="14" spans="1:53" s="19" customFormat="1" ht="12.75" customHeight="1" x14ac:dyDescent="0.25">
      <c r="A14" s="6"/>
      <c r="B14" s="22" t="s">
        <v>115</v>
      </c>
      <c r="C14" s="4" t="str">
        <f>IF(C15="","",CONCATENATE("'Исходные'!",ADDRESS(ROW(A15),COLUMN(A15),4,1),":",ADDRESS(ROW(J15)+INDEX(MATCH(1=1,B15:B276&lt;&gt;"",),)-2,COLUMN(J15),4,1)))</f>
        <v>'Исходные'!A15:J15</v>
      </c>
      <c r="D14" s="4" t="str">
        <f>IF(C15="","",CONCATENATE("'Исходные'!",ADDRESS(ROW(A15),COLUMN(A15),4,1),":",ADDRESS(ROW(A15)+INDEX(MATCH(1=1,B15:B140&lt;&gt;"",),)-2,COLUMN(A15),4,1)))</f>
        <v>'Исходные'!A15:A15</v>
      </c>
      <c r="E14" s="79"/>
      <c r="F14" s="80"/>
      <c r="G14" s="85"/>
      <c r="H14" s="85"/>
      <c r="I14" s="79"/>
      <c r="J14" s="79"/>
      <c r="K14" s="95"/>
      <c r="L14" s="79"/>
      <c r="M14" s="95"/>
      <c r="N14" s="95"/>
      <c r="O14" s="79"/>
      <c r="P14" s="99"/>
      <c r="Q14" s="79"/>
      <c r="R14" s="79"/>
      <c r="S14" s="99"/>
      <c r="T14" s="79"/>
      <c r="U14" s="79"/>
      <c r="V14" s="79"/>
      <c r="W14" s="79"/>
      <c r="X14" s="79"/>
    </row>
    <row r="15" spans="1:53" s="19" customFormat="1" ht="12.75" customHeight="1" x14ac:dyDescent="0.25">
      <c r="A15" s="6">
        <v>1</v>
      </c>
      <c r="B15" s="22"/>
      <c r="C15" s="54" t="s">
        <v>43</v>
      </c>
      <c r="D15" s="15"/>
      <c r="E15" s="5"/>
      <c r="F15" s="14"/>
      <c r="G15" s="86">
        <v>4512440</v>
      </c>
      <c r="H15" s="86"/>
      <c r="I15" s="5"/>
      <c r="J15" s="5"/>
      <c r="K15" s="94"/>
      <c r="L15" s="5"/>
      <c r="M15" s="94"/>
      <c r="N15" s="94"/>
      <c r="O15" s="5"/>
      <c r="P15" s="100"/>
      <c r="Q15" s="5"/>
      <c r="R15" s="5"/>
      <c r="S15" s="100"/>
      <c r="T15" s="5"/>
      <c r="U15" s="5"/>
      <c r="V15" s="5"/>
      <c r="W15" s="5"/>
      <c r="X15" s="5"/>
    </row>
    <row r="16" spans="1:53" s="19" customFormat="1" ht="12.75" customHeight="1" x14ac:dyDescent="0.25">
      <c r="A16" s="6"/>
      <c r="B16" s="22" t="s">
        <v>205</v>
      </c>
      <c r="C16" s="4" t="str">
        <f>IF(C17="","",CONCATENATE("'Исходные'!",ADDRESS(ROW(A17),COLUMN(A17),4,1),":",ADDRESS(ROW(J17)+INDEX(MATCH(1=1,B17:B278&lt;&gt;"",),)-2,COLUMN(J17),4,1)))</f>
        <v>'Исходные'!A17:J17</v>
      </c>
      <c r="D16" s="4" t="str">
        <f>IF(C17="","",CONCATENATE("'Исходные'!",ADDRESS(ROW(A17),COLUMN(A17),4,1),":",ADDRESS(ROW(A17)+INDEX(MATCH(1=1,B17:B142&lt;&gt;"",),)-2,COLUMN(A17),4,1)))</f>
        <v>'Исходные'!A17:A17</v>
      </c>
      <c r="E16" s="79"/>
      <c r="F16" s="80"/>
      <c r="G16" s="85"/>
      <c r="H16" s="85"/>
      <c r="I16" s="79"/>
      <c r="J16" s="79"/>
      <c r="K16" s="95"/>
      <c r="L16" s="79"/>
      <c r="M16" s="95"/>
      <c r="N16" s="95"/>
      <c r="O16" s="79"/>
      <c r="P16" s="99"/>
      <c r="Q16" s="79"/>
      <c r="R16" s="79"/>
      <c r="S16" s="99"/>
      <c r="T16" s="79"/>
      <c r="U16" s="79"/>
      <c r="V16" s="79"/>
      <c r="W16" s="79"/>
      <c r="X16" s="79"/>
    </row>
    <row r="17" spans="1:24" s="19" customFormat="1" ht="12.75" customHeight="1" x14ac:dyDescent="0.25">
      <c r="A17" s="6">
        <v>1</v>
      </c>
      <c r="B17" s="22"/>
      <c r="C17" s="54" t="s">
        <v>44</v>
      </c>
      <c r="D17" s="15"/>
      <c r="E17" s="5"/>
      <c r="F17" s="14"/>
      <c r="G17" s="86">
        <v>5200000</v>
      </c>
      <c r="H17" s="86"/>
      <c r="I17" s="5"/>
      <c r="J17" s="5"/>
      <c r="K17" s="94"/>
      <c r="L17" s="5"/>
      <c r="M17" s="94"/>
      <c r="N17" s="94"/>
      <c r="O17" s="5"/>
      <c r="P17" s="100"/>
      <c r="Q17" s="5"/>
      <c r="R17" s="5"/>
      <c r="S17" s="100"/>
      <c r="T17" s="5"/>
      <c r="U17" s="5"/>
      <c r="V17" s="5"/>
      <c r="W17" s="5"/>
      <c r="X17" s="5"/>
    </row>
    <row r="18" spans="1:24" s="19" customFormat="1" ht="12.75" customHeight="1" x14ac:dyDescent="0.25">
      <c r="A18" s="6"/>
      <c r="B18" s="22" t="s">
        <v>206</v>
      </c>
      <c r="C18" s="4" t="str">
        <f>IF(C19="","",CONCATENATE("'Исходные'!",ADDRESS(ROW(A19),COLUMN(A19),4,1),":",ADDRESS(ROW(J19)+INDEX(MATCH(1=1,B19:B280&lt;&gt;"",),)-2,COLUMN(J19),4,1)))</f>
        <v>'Исходные'!A19:J19</v>
      </c>
      <c r="D18" s="4" t="str">
        <f>IF(C19="","",CONCATENATE("'Исходные'!",ADDRESS(ROW(A19),COLUMN(A19),4,1),":",ADDRESS(ROW(A19)+INDEX(MATCH(1=1,B19:B144&lt;&gt;"",),)-2,COLUMN(A19),4,1)))</f>
        <v>'Исходные'!A19:A19</v>
      </c>
      <c r="E18" s="79"/>
      <c r="F18" s="80"/>
      <c r="G18" s="85"/>
      <c r="H18" s="85"/>
      <c r="I18" s="79"/>
      <c r="J18" s="79"/>
      <c r="K18" s="95"/>
      <c r="L18" s="79"/>
      <c r="M18" s="95"/>
      <c r="N18" s="95"/>
      <c r="O18" s="79"/>
      <c r="P18" s="99"/>
      <c r="Q18" s="79"/>
      <c r="R18" s="79"/>
      <c r="S18" s="99"/>
      <c r="T18" s="79"/>
      <c r="U18" s="79"/>
      <c r="V18" s="79"/>
      <c r="W18" s="79"/>
      <c r="X18" s="79"/>
    </row>
    <row r="19" spans="1:24" s="19" customFormat="1" ht="12.75" customHeight="1" x14ac:dyDescent="0.25">
      <c r="A19" s="6">
        <v>1</v>
      </c>
      <c r="B19" s="22"/>
      <c r="C19" s="54" t="s">
        <v>45</v>
      </c>
      <c r="D19" s="15"/>
      <c r="E19" s="5"/>
      <c r="F19" s="14"/>
      <c r="G19" s="86">
        <v>5691667</v>
      </c>
      <c r="H19" s="86"/>
      <c r="I19" s="5"/>
      <c r="J19" s="5"/>
      <c r="K19" s="94"/>
      <c r="L19" s="5"/>
      <c r="M19" s="94"/>
      <c r="N19" s="94"/>
      <c r="O19" s="5"/>
      <c r="P19" s="100"/>
      <c r="Q19" s="5"/>
      <c r="R19" s="5"/>
      <c r="S19" s="100"/>
      <c r="T19" s="5"/>
      <c r="U19" s="5"/>
      <c r="V19" s="5"/>
      <c r="W19" s="5"/>
      <c r="X19" s="5"/>
    </row>
    <row r="20" spans="1:24" s="19" customFormat="1" ht="12.75" customHeight="1" x14ac:dyDescent="0.25">
      <c r="A20" s="6"/>
      <c r="B20" s="22" t="s">
        <v>207</v>
      </c>
      <c r="C20" s="4" t="str">
        <f>IF(C21="","",CONCATENATE("'Исходные'!",ADDRESS(ROW(A21),COLUMN(A21),4,1),":",ADDRESS(ROW(J21)+INDEX(MATCH(1=1,B21:B282&lt;&gt;"",),)-2,COLUMN(J21),4,1)))</f>
        <v>'Исходные'!A21:J21</v>
      </c>
      <c r="D20" s="4" t="str">
        <f>IF(C21="","",CONCATENATE("'Исходные'!",ADDRESS(ROW(A21),COLUMN(A21),4,1),":",ADDRESS(ROW(A21)+INDEX(MATCH(1=1,B21:B146&lt;&gt;"",),)-2,COLUMN(A21),4,1)))</f>
        <v>'Исходные'!A21:A21</v>
      </c>
      <c r="E20" s="79"/>
      <c r="F20" s="80"/>
      <c r="G20" s="85"/>
      <c r="H20" s="85"/>
      <c r="I20" s="79"/>
      <c r="J20" s="79"/>
      <c r="K20" s="95"/>
      <c r="L20" s="79"/>
      <c r="M20" s="95"/>
      <c r="N20" s="95"/>
      <c r="O20" s="79"/>
      <c r="P20" s="99"/>
      <c r="Q20" s="79"/>
      <c r="R20" s="79"/>
      <c r="S20" s="99"/>
      <c r="T20" s="79"/>
      <c r="U20" s="79"/>
      <c r="V20" s="79"/>
      <c r="W20" s="79"/>
      <c r="X20" s="79"/>
    </row>
    <row r="21" spans="1:24" s="19" customFormat="1" ht="12.75" customHeight="1" x14ac:dyDescent="0.25">
      <c r="A21" s="6">
        <v>1</v>
      </c>
      <c r="B21" s="22"/>
      <c r="C21" s="54" t="s">
        <v>46</v>
      </c>
      <c r="D21" s="15"/>
      <c r="E21" s="5"/>
      <c r="F21" s="14"/>
      <c r="G21" s="86">
        <v>4124949.6</v>
      </c>
      <c r="H21" s="86"/>
      <c r="I21" s="5"/>
      <c r="J21" s="5"/>
      <c r="K21" s="94"/>
      <c r="L21" s="5"/>
      <c r="M21" s="94"/>
      <c r="N21" s="94"/>
      <c r="O21" s="5"/>
      <c r="P21" s="100"/>
      <c r="Q21" s="5"/>
      <c r="R21" s="5"/>
      <c r="S21" s="100"/>
      <c r="T21" s="5"/>
      <c r="U21" s="5"/>
      <c r="V21" s="5"/>
      <c r="W21" s="5"/>
      <c r="X21" s="5"/>
    </row>
    <row r="22" spans="1:24" s="19" customFormat="1" ht="12.75" customHeight="1" x14ac:dyDescent="0.25">
      <c r="A22" s="6"/>
      <c r="B22" s="22" t="s">
        <v>208</v>
      </c>
      <c r="C22" s="4" t="str">
        <f>IF(C23="","",CONCATENATE("'Исходные'!",ADDRESS(ROW(A23),COLUMN(A23),4,1),":",ADDRESS(ROW(J23)+INDEX(MATCH(1=1,B23:B284&lt;&gt;"",),)-2,COLUMN(J23),4,1)))</f>
        <v>'Исходные'!A23:J24</v>
      </c>
      <c r="D22" s="4" t="str">
        <f>IF(C23="","",CONCATENATE("'Исходные'!",ADDRESS(ROW(A23),COLUMN(A23),4,1),":",ADDRESS(ROW(A23)+INDEX(MATCH(1=1,B23:B148&lt;&gt;"",),)-2,COLUMN(A23),4,1)))</f>
        <v>'Исходные'!A23:A24</v>
      </c>
      <c r="E22" s="79"/>
      <c r="F22" s="80"/>
      <c r="G22" s="85"/>
      <c r="H22" s="85"/>
      <c r="I22" s="79"/>
      <c r="J22" s="79"/>
      <c r="K22" s="95"/>
      <c r="L22" s="79"/>
      <c r="M22" s="95"/>
      <c r="N22" s="95"/>
      <c r="O22" s="79"/>
      <c r="P22" s="99"/>
      <c r="Q22" s="79"/>
      <c r="R22" s="79"/>
      <c r="S22" s="99"/>
      <c r="T22" s="79"/>
      <c r="U22" s="79"/>
      <c r="V22" s="79"/>
      <c r="W22" s="79"/>
      <c r="X22" s="79"/>
    </row>
    <row r="23" spans="1:24" s="19" customFormat="1" ht="12.75" customHeight="1" x14ac:dyDescent="0.25">
      <c r="A23" s="6">
        <v>1</v>
      </c>
      <c r="B23" s="22"/>
      <c r="C23" s="12" t="s">
        <v>47</v>
      </c>
      <c r="D23" s="15"/>
      <c r="E23" s="5"/>
      <c r="F23" s="14"/>
      <c r="G23" s="86">
        <v>2123720</v>
      </c>
      <c r="H23" s="86"/>
      <c r="I23" s="5"/>
      <c r="J23" s="5"/>
      <c r="K23" s="94"/>
      <c r="L23" s="5"/>
      <c r="M23" s="94"/>
      <c r="N23" s="94"/>
      <c r="O23" s="5"/>
      <c r="P23" s="100"/>
      <c r="Q23" s="5"/>
      <c r="R23" s="5"/>
      <c r="S23" s="100"/>
      <c r="T23" s="5"/>
      <c r="U23" s="5"/>
      <c r="V23" s="5"/>
      <c r="W23" s="5"/>
      <c r="X23" s="5"/>
    </row>
    <row r="24" spans="1:24" s="19" customFormat="1" ht="12.75" customHeight="1" x14ac:dyDescent="0.25">
      <c r="A24" s="6">
        <v>2</v>
      </c>
      <c r="B24" s="22"/>
      <c r="C24" s="12" t="s">
        <v>48</v>
      </c>
      <c r="D24" s="15"/>
      <c r="E24" s="5"/>
      <c r="F24" s="14"/>
      <c r="G24" s="86">
        <v>2123720</v>
      </c>
      <c r="H24" s="86"/>
      <c r="I24" s="5"/>
      <c r="J24" s="5"/>
      <c r="K24" s="94"/>
      <c r="L24" s="5"/>
      <c r="M24" s="94"/>
      <c r="N24" s="94"/>
      <c r="O24" s="5"/>
      <c r="P24" s="100"/>
      <c r="Q24" s="5"/>
      <c r="R24" s="5"/>
      <c r="S24" s="100"/>
      <c r="T24" s="5"/>
      <c r="U24" s="5"/>
      <c r="V24" s="5"/>
      <c r="W24" s="5"/>
      <c r="X24" s="5"/>
    </row>
    <row r="25" spans="1:24" s="19" customFormat="1" ht="12.75" customHeight="1" x14ac:dyDescent="0.25">
      <c r="A25" s="6"/>
      <c r="B25" s="22" t="s">
        <v>209</v>
      </c>
      <c r="C25" s="4" t="str">
        <f>IF(C26="","",CONCATENATE("'Исходные'!",ADDRESS(ROW(A26),COLUMN(A26),4,1),":",ADDRESS(ROW(J26)+INDEX(MATCH(1=1,B26:B287&lt;&gt;"",),)-2,COLUMN(J26),4,1)))</f>
        <v>'Исходные'!A26:J26</v>
      </c>
      <c r="D25" s="4" t="str">
        <f>IF(C26="","",CONCATENATE("'Исходные'!",ADDRESS(ROW(A26),COLUMN(A26),4,1),":",ADDRESS(ROW(A26)+INDEX(MATCH(1=1,B26:B151&lt;&gt;"",),)-2,COLUMN(A26),4,1)))</f>
        <v>'Исходные'!A26:A26</v>
      </c>
      <c r="E25" s="79"/>
      <c r="F25" s="80"/>
      <c r="G25" s="85"/>
      <c r="H25" s="85"/>
      <c r="I25" s="79"/>
      <c r="J25" s="79"/>
      <c r="K25" s="95"/>
      <c r="L25" s="79"/>
      <c r="M25" s="95"/>
      <c r="N25" s="95"/>
      <c r="O25" s="79"/>
      <c r="P25" s="99"/>
      <c r="Q25" s="79"/>
      <c r="R25" s="79"/>
      <c r="S25" s="99"/>
      <c r="T25" s="79"/>
      <c r="U25" s="79"/>
      <c r="V25" s="79"/>
      <c r="W25" s="79"/>
      <c r="X25" s="79"/>
    </row>
    <row r="26" spans="1:24" s="19" customFormat="1" ht="12.75" customHeight="1" x14ac:dyDescent="0.25">
      <c r="A26" s="6">
        <v>1</v>
      </c>
      <c r="B26" s="22"/>
      <c r="C26" s="12" t="s">
        <v>49</v>
      </c>
      <c r="D26" s="15"/>
      <c r="E26" s="5"/>
      <c r="F26" s="14"/>
      <c r="G26" s="86">
        <v>5500000</v>
      </c>
      <c r="H26" s="86"/>
      <c r="I26" s="5"/>
      <c r="J26" s="5"/>
      <c r="K26" s="94"/>
      <c r="L26" s="5"/>
      <c r="M26" s="94"/>
      <c r="N26" s="94"/>
      <c r="O26" s="5"/>
      <c r="P26" s="100"/>
      <c r="Q26" s="5"/>
      <c r="R26" s="5"/>
      <c r="S26" s="100"/>
      <c r="T26" s="5"/>
      <c r="U26" s="5"/>
      <c r="V26" s="5"/>
      <c r="W26" s="5"/>
      <c r="X26" s="5"/>
    </row>
    <row r="27" spans="1:24" s="19" customFormat="1" ht="12.75" customHeight="1" x14ac:dyDescent="0.25">
      <c r="A27" s="6"/>
      <c r="B27" s="22" t="s">
        <v>6</v>
      </c>
      <c r="C27" s="4" t="str">
        <f>IF(C28="","",CONCATENATE("'Исходные'!",ADDRESS(ROW(A28),COLUMN(A28),4,1),":",ADDRESS(ROW(J28)+INDEX(MATCH(1=1,B28:B289&lt;&gt;"",),)-2,COLUMN(J28),4,1)))</f>
        <v>'Исходные'!A28:J28</v>
      </c>
      <c r="D27" s="4" t="str">
        <f>IF(C28="","",CONCATENATE("'Исходные'!",ADDRESS(ROW(A28),COLUMN(A28),4,1),":",ADDRESS(ROW(A28)+INDEX(MATCH(1=1,B28:B153&lt;&gt;"",),)-2,COLUMN(A28),4,1)))</f>
        <v>'Исходные'!A28:A28</v>
      </c>
      <c r="E27" s="79"/>
      <c r="F27" s="80"/>
      <c r="G27" s="85"/>
      <c r="H27" s="85"/>
      <c r="I27" s="79"/>
      <c r="J27" s="79"/>
      <c r="K27" s="95"/>
      <c r="L27" s="79"/>
      <c r="M27" s="95"/>
      <c r="N27" s="95"/>
      <c r="O27" s="79"/>
      <c r="P27" s="99"/>
      <c r="Q27" s="79"/>
      <c r="R27" s="79"/>
      <c r="S27" s="99"/>
      <c r="T27" s="79"/>
      <c r="U27" s="79"/>
      <c r="V27" s="79"/>
      <c r="W27" s="79"/>
      <c r="X27" s="79"/>
    </row>
    <row r="28" spans="1:24" s="19" customFormat="1" ht="12.75" customHeight="1" x14ac:dyDescent="0.25">
      <c r="A28" s="6">
        <v>1</v>
      </c>
      <c r="B28" s="22"/>
      <c r="C28" s="12" t="s">
        <v>50</v>
      </c>
      <c r="D28" s="15"/>
      <c r="E28" s="5"/>
      <c r="F28" s="14"/>
      <c r="G28" s="86">
        <v>7368425.5599999996</v>
      </c>
      <c r="H28" s="86"/>
      <c r="I28" s="5"/>
      <c r="J28" s="5"/>
      <c r="K28" s="94"/>
      <c r="L28" s="5"/>
      <c r="M28" s="94"/>
      <c r="N28" s="94"/>
      <c r="O28" s="5"/>
      <c r="P28" s="100"/>
      <c r="Q28" s="5"/>
      <c r="R28" s="5"/>
      <c r="S28" s="100"/>
      <c r="T28" s="5"/>
      <c r="U28" s="5"/>
      <c r="V28" s="5"/>
      <c r="W28" s="5"/>
      <c r="X28" s="5"/>
    </row>
    <row r="29" spans="1:24" s="19" customFormat="1" ht="12.75" customHeight="1" x14ac:dyDescent="0.25">
      <c r="A29" s="6"/>
      <c r="B29" s="22" t="s">
        <v>7</v>
      </c>
      <c r="C29" s="4" t="str">
        <f>IF(C30="","",CONCATENATE("'Исходные'!",ADDRESS(ROW(A30),COLUMN(A30),4,1),":",ADDRESS(ROW(J30)+INDEX(MATCH(1=1,B30:B291&lt;&gt;"",),)-2,COLUMN(J30),4,1)))</f>
        <v>'Исходные'!A30:J31</v>
      </c>
      <c r="D29" s="4" t="str">
        <f>IF(C30="","",CONCATENATE("'Исходные'!",ADDRESS(ROW(A30),COLUMN(A30),4,1),":",ADDRESS(ROW(A30)+INDEX(MATCH(1=1,B30:B155&lt;&gt;"",),)-2,COLUMN(A30),4,1)))</f>
        <v>'Исходные'!A30:A31</v>
      </c>
      <c r="E29" s="79"/>
      <c r="F29" s="80"/>
      <c r="G29" s="85"/>
      <c r="H29" s="85"/>
      <c r="I29" s="79"/>
      <c r="J29" s="79"/>
      <c r="K29" s="95"/>
      <c r="L29" s="79"/>
      <c r="M29" s="95"/>
      <c r="N29" s="95"/>
      <c r="O29" s="79"/>
      <c r="P29" s="99"/>
      <c r="Q29" s="79"/>
      <c r="R29" s="79"/>
      <c r="S29" s="99"/>
      <c r="T29" s="79"/>
      <c r="U29" s="79"/>
      <c r="V29" s="79"/>
      <c r="W29" s="79"/>
      <c r="X29" s="79"/>
    </row>
    <row r="30" spans="1:24" s="19" customFormat="1" ht="12.75" customHeight="1" x14ac:dyDescent="0.25">
      <c r="A30" s="6">
        <v>1</v>
      </c>
      <c r="B30" s="22"/>
      <c r="C30" s="12" t="s">
        <v>51</v>
      </c>
      <c r="D30" s="15"/>
      <c r="E30" s="5"/>
      <c r="F30" s="14"/>
      <c r="G30" s="86">
        <v>3157900</v>
      </c>
      <c r="H30" s="86"/>
      <c r="I30" s="5"/>
      <c r="J30" s="5"/>
      <c r="K30" s="94"/>
      <c r="L30" s="5"/>
      <c r="M30" s="94"/>
      <c r="N30" s="94"/>
      <c r="O30" s="5"/>
      <c r="P30" s="100"/>
      <c r="Q30" s="5"/>
      <c r="R30" s="5"/>
      <c r="S30" s="100"/>
      <c r="T30" s="5"/>
      <c r="U30" s="5"/>
      <c r="V30" s="5"/>
      <c r="W30" s="5"/>
      <c r="X30" s="5"/>
    </row>
    <row r="31" spans="1:24" s="19" customFormat="1" ht="12.75" customHeight="1" x14ac:dyDescent="0.25">
      <c r="A31" s="6">
        <v>2</v>
      </c>
      <c r="B31" s="22"/>
      <c r="C31" s="12" t="s">
        <v>52</v>
      </c>
      <c r="D31" s="15"/>
      <c r="E31" s="5"/>
      <c r="F31" s="14"/>
      <c r="G31" s="86">
        <v>3157900</v>
      </c>
      <c r="H31" s="86"/>
      <c r="I31" s="5"/>
      <c r="J31" s="5"/>
      <c r="K31" s="94"/>
      <c r="L31" s="5"/>
      <c r="M31" s="94"/>
      <c r="N31" s="94"/>
      <c r="O31" s="5"/>
      <c r="P31" s="100"/>
      <c r="Q31" s="5"/>
      <c r="R31" s="5"/>
      <c r="S31" s="100"/>
      <c r="T31" s="5"/>
      <c r="U31" s="5"/>
      <c r="V31" s="5"/>
      <c r="W31" s="5"/>
      <c r="X31" s="5"/>
    </row>
    <row r="32" spans="1:24" s="19" customFormat="1" ht="12.75" customHeight="1" x14ac:dyDescent="0.25">
      <c r="A32" s="6"/>
      <c r="B32" s="22" t="s">
        <v>116</v>
      </c>
      <c r="C32" s="4" t="str">
        <f>IF(C33="","",CONCATENATE("'Исходные'!",ADDRESS(ROW(A33),COLUMN(A33),4,1),":",ADDRESS(ROW(J33)+INDEX(MATCH(1=1,B33:B294&lt;&gt;"",),)-2,COLUMN(J33),4,1)))</f>
        <v>'Исходные'!A33:J34</v>
      </c>
      <c r="D32" s="4" t="str">
        <f>IF(C33="","",CONCATENATE("'Исходные'!",ADDRESS(ROW(A33),COLUMN(A33),4,1),":",ADDRESS(ROW(A33)+INDEX(MATCH(1=1,B33:B158&lt;&gt;"",),)-2,COLUMN(A33),4,1)))</f>
        <v>'Исходные'!A33:A34</v>
      </c>
      <c r="E32" s="79"/>
      <c r="F32" s="80"/>
      <c r="G32" s="85"/>
      <c r="H32" s="85"/>
      <c r="I32" s="79"/>
      <c r="J32" s="79"/>
      <c r="K32" s="95"/>
      <c r="L32" s="79"/>
      <c r="M32" s="95"/>
      <c r="N32" s="95"/>
      <c r="O32" s="79"/>
      <c r="P32" s="99"/>
      <c r="Q32" s="79"/>
      <c r="R32" s="79"/>
      <c r="S32" s="99"/>
      <c r="T32" s="79"/>
      <c r="U32" s="79"/>
      <c r="V32" s="79"/>
      <c r="W32" s="79"/>
      <c r="X32" s="79"/>
    </row>
    <row r="33" spans="1:24" s="19" customFormat="1" ht="12.75" customHeight="1" x14ac:dyDescent="0.25">
      <c r="A33" s="6">
        <v>1</v>
      </c>
      <c r="B33" s="22"/>
      <c r="C33" s="12" t="s">
        <v>53</v>
      </c>
      <c r="D33" s="15"/>
      <c r="E33" s="5"/>
      <c r="F33" s="14"/>
      <c r="G33" s="86">
        <v>2869204</v>
      </c>
      <c r="H33" s="86"/>
      <c r="I33" s="5"/>
      <c r="J33" s="5"/>
      <c r="K33" s="94"/>
      <c r="L33" s="5"/>
      <c r="M33" s="94"/>
      <c r="N33" s="94"/>
      <c r="O33" s="5"/>
      <c r="P33" s="100"/>
      <c r="Q33" s="5"/>
      <c r="R33" s="5"/>
      <c r="S33" s="100"/>
      <c r="T33" s="5"/>
      <c r="U33" s="5"/>
      <c r="V33" s="5"/>
      <c r="W33" s="5"/>
      <c r="X33" s="5"/>
    </row>
    <row r="34" spans="1:24" s="19" customFormat="1" ht="12.75" customHeight="1" x14ac:dyDescent="0.25">
      <c r="A34" s="6">
        <v>2</v>
      </c>
      <c r="B34" s="22"/>
      <c r="C34" s="12" t="s">
        <v>54</v>
      </c>
      <c r="D34" s="15"/>
      <c r="E34" s="5"/>
      <c r="F34" s="14"/>
      <c r="G34" s="86">
        <v>2514776</v>
      </c>
      <c r="H34" s="86"/>
      <c r="I34" s="5"/>
      <c r="J34" s="5"/>
      <c r="K34" s="94"/>
      <c r="L34" s="5"/>
      <c r="M34" s="94"/>
      <c r="N34" s="94"/>
      <c r="O34" s="5"/>
      <c r="P34" s="100"/>
      <c r="Q34" s="5"/>
      <c r="R34" s="5"/>
      <c r="S34" s="100"/>
      <c r="T34" s="5"/>
      <c r="U34" s="5"/>
      <c r="V34" s="5"/>
      <c r="W34" s="5"/>
      <c r="X34" s="5"/>
    </row>
    <row r="35" spans="1:24" s="19" customFormat="1" ht="12.75" customHeight="1" x14ac:dyDescent="0.25">
      <c r="A35" s="6"/>
      <c r="B35" s="22" t="s">
        <v>210</v>
      </c>
      <c r="C35" s="4" t="str">
        <f>IF(C36="","",CONCATENATE("'Исходные'!",ADDRESS(ROW(A36),COLUMN(A36),4,1),":",ADDRESS(ROW(J36)+INDEX(MATCH(1=1,B36:B297&lt;&gt;"",),)-2,COLUMN(J36),4,1)))</f>
        <v>'Исходные'!A36:J36</v>
      </c>
      <c r="D35" s="4" t="str">
        <f>IF(C36="","",CONCATENATE("'Исходные'!",ADDRESS(ROW(A36),COLUMN(A36),4,1),":",ADDRESS(ROW(A36)+INDEX(MATCH(1=1,B36:B161&lt;&gt;"",),)-2,COLUMN(A36),4,1)))</f>
        <v>'Исходные'!A36:A36</v>
      </c>
      <c r="E35" s="79"/>
      <c r="F35" s="80"/>
      <c r="G35" s="85"/>
      <c r="H35" s="85"/>
      <c r="I35" s="79"/>
      <c r="J35" s="79"/>
      <c r="K35" s="95"/>
      <c r="L35" s="79"/>
      <c r="M35" s="95"/>
      <c r="N35" s="95"/>
      <c r="O35" s="79"/>
      <c r="P35" s="99"/>
      <c r="Q35" s="79"/>
      <c r="R35" s="79"/>
      <c r="S35" s="99"/>
      <c r="T35" s="79"/>
      <c r="U35" s="79"/>
      <c r="V35" s="79"/>
      <c r="W35" s="79"/>
      <c r="X35" s="79"/>
    </row>
    <row r="36" spans="1:24" s="19" customFormat="1" ht="12.75" customHeight="1" x14ac:dyDescent="0.25">
      <c r="A36" s="6">
        <v>1</v>
      </c>
      <c r="B36" s="22"/>
      <c r="C36" s="12" t="s">
        <v>55</v>
      </c>
      <c r="D36" s="15"/>
      <c r="E36" s="5"/>
      <c r="F36" s="14"/>
      <c r="G36" s="86">
        <v>3200000</v>
      </c>
      <c r="H36" s="86"/>
      <c r="I36" s="5"/>
      <c r="J36" s="5"/>
      <c r="K36" s="94"/>
      <c r="L36" s="5"/>
      <c r="M36" s="94"/>
      <c r="N36" s="94"/>
      <c r="O36" s="5"/>
      <c r="P36" s="100"/>
      <c r="Q36" s="5"/>
      <c r="R36" s="5"/>
      <c r="S36" s="100"/>
      <c r="T36" s="5"/>
      <c r="U36" s="5"/>
      <c r="V36" s="5"/>
      <c r="W36" s="5"/>
      <c r="X36" s="5"/>
    </row>
    <row r="37" spans="1:24" s="19" customFormat="1" ht="12.75" customHeight="1" x14ac:dyDescent="0.25">
      <c r="A37" s="6"/>
      <c r="B37" s="22" t="s">
        <v>211</v>
      </c>
      <c r="C37" s="4" t="str">
        <f>IF(C38="","",CONCATENATE("'Исходные'!",ADDRESS(ROW(A38),COLUMN(A38),4,1),":",ADDRESS(ROW(J38)+INDEX(MATCH(1=1,B38:B299&lt;&gt;"",),)-2,COLUMN(J38),4,1)))</f>
        <v>'Исходные'!A38:J38</v>
      </c>
      <c r="D37" s="4" t="str">
        <f>IF(C38="","",CONCATENATE("'Исходные'!",ADDRESS(ROW(A38),COLUMN(A38),4,1),":",ADDRESS(ROW(A38)+INDEX(MATCH(1=1,B38:B163&lt;&gt;"",),)-2,COLUMN(A38),4,1)))</f>
        <v>'Исходные'!A38:A38</v>
      </c>
      <c r="E37" s="79"/>
      <c r="F37" s="80"/>
      <c r="G37" s="85"/>
      <c r="H37" s="85"/>
      <c r="I37" s="79"/>
      <c r="J37" s="79"/>
      <c r="K37" s="95"/>
      <c r="L37" s="79"/>
      <c r="M37" s="95"/>
      <c r="N37" s="95"/>
      <c r="O37" s="79"/>
      <c r="P37" s="99"/>
      <c r="Q37" s="79"/>
      <c r="R37" s="79"/>
      <c r="S37" s="99"/>
      <c r="T37" s="79"/>
      <c r="U37" s="79"/>
      <c r="V37" s="79"/>
      <c r="W37" s="79"/>
      <c r="X37" s="79"/>
    </row>
    <row r="38" spans="1:24" s="19" customFormat="1" ht="12.75" customHeight="1" x14ac:dyDescent="0.25">
      <c r="A38" s="6">
        <v>1</v>
      </c>
      <c r="B38" s="22"/>
      <c r="C38" s="12" t="s">
        <v>56</v>
      </c>
      <c r="D38" s="15"/>
      <c r="E38" s="5"/>
      <c r="F38" s="14"/>
      <c r="G38" s="86">
        <v>4150000</v>
      </c>
      <c r="H38" s="86"/>
      <c r="I38" s="5"/>
      <c r="J38" s="5"/>
      <c r="K38" s="94"/>
      <c r="L38" s="5"/>
      <c r="M38" s="94"/>
      <c r="N38" s="94"/>
      <c r="O38" s="5"/>
      <c r="P38" s="100"/>
      <c r="Q38" s="5"/>
      <c r="R38" s="5"/>
      <c r="S38" s="100"/>
      <c r="T38" s="5"/>
      <c r="U38" s="5"/>
      <c r="V38" s="5"/>
      <c r="W38" s="5"/>
      <c r="X38" s="5"/>
    </row>
    <row r="39" spans="1:24" s="19" customFormat="1" ht="12.75" customHeight="1" x14ac:dyDescent="0.25">
      <c r="A39" s="6"/>
      <c r="B39" s="22" t="s">
        <v>212</v>
      </c>
      <c r="C39" s="4" t="str">
        <f>IF(C40="","",CONCATENATE("'Исходные'!",ADDRESS(ROW(A40),COLUMN(A40),4,1),":",ADDRESS(ROW(J40)+INDEX(MATCH(1=1,B40:B301&lt;&gt;"",),)-2,COLUMN(J40),4,1)))</f>
        <v>'Исходные'!A40:J40</v>
      </c>
      <c r="D39" s="4" t="str">
        <f>IF(C40="","",CONCATENATE("'Исходные'!",ADDRESS(ROW(A40),COLUMN(A40),4,1),":",ADDRESS(ROW(A40)+INDEX(MATCH(1=1,B40:B165&lt;&gt;"",),)-2,COLUMN(A40),4,1)))</f>
        <v>'Исходные'!A40:A40</v>
      </c>
      <c r="E39" s="79"/>
      <c r="F39" s="80"/>
      <c r="G39" s="85"/>
      <c r="H39" s="85"/>
      <c r="I39" s="79"/>
      <c r="J39" s="79"/>
      <c r="K39" s="95"/>
      <c r="L39" s="79"/>
      <c r="M39" s="95"/>
      <c r="N39" s="95"/>
      <c r="O39" s="79"/>
      <c r="P39" s="99"/>
      <c r="Q39" s="79"/>
      <c r="R39" s="79"/>
      <c r="S39" s="99"/>
      <c r="T39" s="79"/>
      <c r="U39" s="79"/>
      <c r="V39" s="79"/>
      <c r="W39" s="79"/>
      <c r="X39" s="79"/>
    </row>
    <row r="40" spans="1:24" s="19" customFormat="1" ht="12.75" customHeight="1" x14ac:dyDescent="0.25">
      <c r="A40" s="6">
        <v>1</v>
      </c>
      <c r="B40" s="22"/>
      <c r="C40" s="12" t="s">
        <v>57</v>
      </c>
      <c r="D40" s="15"/>
      <c r="E40" s="5"/>
      <c r="F40" s="14"/>
      <c r="G40" s="86">
        <v>5154640</v>
      </c>
      <c r="H40" s="86"/>
      <c r="I40" s="5"/>
      <c r="J40" s="5"/>
      <c r="K40" s="94"/>
      <c r="L40" s="5"/>
      <c r="M40" s="94"/>
      <c r="N40" s="94"/>
      <c r="O40" s="5"/>
      <c r="P40" s="100"/>
      <c r="Q40" s="5"/>
      <c r="R40" s="5"/>
      <c r="S40" s="100"/>
      <c r="T40" s="5"/>
      <c r="U40" s="5"/>
      <c r="V40" s="5"/>
      <c r="W40" s="5"/>
      <c r="X40" s="5"/>
    </row>
    <row r="41" spans="1:24" s="19" customFormat="1" ht="12.75" customHeight="1" x14ac:dyDescent="0.25">
      <c r="A41" s="6"/>
      <c r="B41" s="22" t="s">
        <v>8</v>
      </c>
      <c r="C41" s="4" t="str">
        <f>IF(C42="","",CONCATENATE("'Исходные'!",ADDRESS(ROW(A42),COLUMN(A42),4,1),":",ADDRESS(ROW(J42)+INDEX(MATCH(1=1,B42:B303&lt;&gt;"",),)-2,COLUMN(J42),4,1)))</f>
        <v>'Исходные'!A42:J42</v>
      </c>
      <c r="D41" s="4" t="str">
        <f>IF(C42="","",CONCATENATE("'Исходные'!",ADDRESS(ROW(A42),COLUMN(A42),4,1),":",ADDRESS(ROW(A42)+INDEX(MATCH(1=1,B42:B167&lt;&gt;"",),)-2,COLUMN(A42),4,1)))</f>
        <v>'Исходные'!A42:A42</v>
      </c>
      <c r="E41" s="79"/>
      <c r="F41" s="80"/>
      <c r="G41" s="85"/>
      <c r="H41" s="85"/>
      <c r="I41" s="79"/>
      <c r="J41" s="79"/>
      <c r="K41" s="95"/>
      <c r="L41" s="79"/>
      <c r="M41" s="95"/>
      <c r="N41" s="95"/>
      <c r="O41" s="79"/>
      <c r="P41" s="99"/>
      <c r="Q41" s="79"/>
      <c r="R41" s="79"/>
      <c r="S41" s="99"/>
      <c r="T41" s="79"/>
      <c r="U41" s="79"/>
      <c r="V41" s="79"/>
      <c r="W41" s="79"/>
      <c r="X41" s="79"/>
    </row>
    <row r="42" spans="1:24" s="19" customFormat="1" ht="12.75" customHeight="1" x14ac:dyDescent="0.25">
      <c r="A42" s="6">
        <v>1</v>
      </c>
      <c r="B42" s="22"/>
      <c r="C42" s="12" t="s">
        <v>58</v>
      </c>
      <c r="D42" s="15"/>
      <c r="E42" s="5"/>
      <c r="F42" s="14"/>
      <c r="G42" s="86">
        <v>3000000</v>
      </c>
      <c r="H42" s="86"/>
      <c r="I42" s="5"/>
      <c r="J42" s="5"/>
      <c r="K42" s="94"/>
      <c r="L42" s="5"/>
      <c r="M42" s="94"/>
      <c r="N42" s="94"/>
      <c r="O42" s="5"/>
      <c r="P42" s="100"/>
      <c r="Q42" s="5"/>
      <c r="R42" s="5"/>
      <c r="S42" s="100"/>
      <c r="T42" s="5"/>
      <c r="U42" s="5"/>
      <c r="V42" s="5"/>
      <c r="W42" s="5"/>
      <c r="X42" s="5"/>
    </row>
    <row r="43" spans="1:24" s="19" customFormat="1" ht="12.75" customHeight="1" x14ac:dyDescent="0.25">
      <c r="A43" s="6"/>
      <c r="B43" s="22" t="s">
        <v>9</v>
      </c>
      <c r="C43" s="4" t="str">
        <f>IF(C44="","",CONCATENATE("'Исходные'!",ADDRESS(ROW(A44),COLUMN(A44),4,1),":",ADDRESS(ROW(J44)+INDEX(MATCH(1=1,B44:B305&lt;&gt;"",),)-2,COLUMN(J44),4,1)))</f>
        <v>'Исходные'!A44:J48</v>
      </c>
      <c r="D43" s="4" t="str">
        <f>IF(C44="","",CONCATENATE("'Исходные'!",ADDRESS(ROW(A44),COLUMN(A44),4,1),":",ADDRESS(ROW(A44)+INDEX(MATCH(1=1,B44:B169&lt;&gt;"",),)-2,COLUMN(A44),4,1)))</f>
        <v>'Исходные'!A44:A48</v>
      </c>
      <c r="E43" s="79"/>
      <c r="F43" s="80"/>
      <c r="G43" s="85"/>
      <c r="H43" s="85"/>
      <c r="I43" s="79"/>
      <c r="J43" s="79"/>
      <c r="K43" s="95"/>
      <c r="L43" s="79"/>
      <c r="M43" s="95"/>
      <c r="N43" s="95"/>
      <c r="O43" s="79"/>
      <c r="P43" s="99"/>
      <c r="Q43" s="79"/>
      <c r="R43" s="79"/>
      <c r="S43" s="99"/>
      <c r="T43" s="79"/>
      <c r="U43" s="79"/>
      <c r="V43" s="79"/>
      <c r="W43" s="79"/>
      <c r="X43" s="79"/>
    </row>
    <row r="44" spans="1:24" s="19" customFormat="1" ht="12.75" customHeight="1" x14ac:dyDescent="0.25">
      <c r="A44" s="6">
        <v>1</v>
      </c>
      <c r="B44" s="22"/>
      <c r="C44" s="12" t="s">
        <v>59</v>
      </c>
      <c r="D44" s="15"/>
      <c r="E44" s="5"/>
      <c r="F44" s="14"/>
      <c r="G44" s="86">
        <v>3559740.16</v>
      </c>
      <c r="H44" s="86"/>
      <c r="I44" s="5"/>
      <c r="J44" s="5"/>
      <c r="K44" s="94"/>
      <c r="L44" s="5"/>
      <c r="M44" s="94"/>
      <c r="N44" s="94"/>
      <c r="O44" s="5"/>
      <c r="P44" s="100"/>
      <c r="Q44" s="5"/>
      <c r="R44" s="5"/>
      <c r="S44" s="100"/>
      <c r="T44" s="5"/>
      <c r="U44" s="5"/>
      <c r="V44" s="5"/>
      <c r="W44" s="5"/>
      <c r="X44" s="5"/>
    </row>
    <row r="45" spans="1:24" s="19" customFormat="1" ht="12.75" customHeight="1" x14ac:dyDescent="0.25">
      <c r="A45" s="6">
        <v>2</v>
      </c>
      <c r="B45" s="22"/>
      <c r="C45" s="12" t="s">
        <v>60</v>
      </c>
      <c r="D45" s="15"/>
      <c r="E45" s="5"/>
      <c r="F45" s="14"/>
      <c r="G45" s="86">
        <v>11230097.99</v>
      </c>
      <c r="H45" s="86"/>
      <c r="I45" s="5"/>
      <c r="J45" s="5"/>
      <c r="K45" s="94"/>
      <c r="L45" s="5"/>
      <c r="M45" s="94"/>
      <c r="N45" s="94"/>
      <c r="O45" s="5"/>
      <c r="P45" s="100"/>
      <c r="Q45" s="5"/>
      <c r="R45" s="5"/>
      <c r="S45" s="100"/>
      <c r="T45" s="5"/>
      <c r="U45" s="5"/>
      <c r="V45" s="5"/>
      <c r="W45" s="5"/>
      <c r="X45" s="5"/>
    </row>
    <row r="46" spans="1:24" s="19" customFormat="1" ht="12.75" customHeight="1" x14ac:dyDescent="0.25">
      <c r="A46" s="6">
        <v>3</v>
      </c>
      <c r="B46" s="22"/>
      <c r="C46" s="12" t="s">
        <v>61</v>
      </c>
      <c r="D46" s="15"/>
      <c r="E46" s="5"/>
      <c r="F46" s="14"/>
      <c r="G46" s="86">
        <v>12800400.369999999</v>
      </c>
      <c r="H46" s="86"/>
      <c r="I46" s="5"/>
      <c r="J46" s="5"/>
      <c r="K46" s="94"/>
      <c r="L46" s="5"/>
      <c r="M46" s="94"/>
      <c r="N46" s="94"/>
      <c r="O46" s="5"/>
      <c r="P46" s="100"/>
      <c r="Q46" s="5"/>
      <c r="R46" s="5"/>
      <c r="S46" s="100"/>
      <c r="T46" s="5"/>
      <c r="U46" s="5"/>
      <c r="V46" s="5"/>
      <c r="W46" s="5"/>
      <c r="X46" s="5"/>
    </row>
    <row r="47" spans="1:24" s="19" customFormat="1" ht="12.75" customHeight="1" x14ac:dyDescent="0.25">
      <c r="A47" s="6">
        <v>4</v>
      </c>
      <c r="B47" s="22"/>
      <c r="C47" s="12" t="s">
        <v>62</v>
      </c>
      <c r="D47" s="15"/>
      <c r="E47" s="5"/>
      <c r="F47" s="14"/>
      <c r="G47" s="86">
        <v>3649250.74</v>
      </c>
      <c r="H47" s="86"/>
      <c r="I47" s="5"/>
      <c r="J47" s="5"/>
      <c r="K47" s="94"/>
      <c r="L47" s="5"/>
      <c r="M47" s="94"/>
      <c r="N47" s="94"/>
      <c r="O47" s="5"/>
      <c r="P47" s="100"/>
      <c r="Q47" s="5"/>
      <c r="R47" s="5"/>
      <c r="S47" s="100"/>
      <c r="T47" s="5"/>
      <c r="U47" s="5"/>
      <c r="V47" s="5"/>
      <c r="W47" s="5"/>
      <c r="X47" s="5"/>
    </row>
    <row r="48" spans="1:24" s="19" customFormat="1" ht="12.75" customHeight="1" x14ac:dyDescent="0.25">
      <c r="A48" s="6">
        <v>5</v>
      </c>
      <c r="B48" s="22"/>
      <c r="C48" s="12" t="s">
        <v>63</v>
      </c>
      <c r="D48" s="15"/>
      <c r="E48" s="5"/>
      <c r="F48" s="14"/>
      <c r="G48" s="86">
        <v>13237354.07</v>
      </c>
      <c r="H48" s="86"/>
      <c r="I48" s="5"/>
      <c r="J48" s="5"/>
      <c r="K48" s="94"/>
      <c r="L48" s="5"/>
      <c r="M48" s="94"/>
      <c r="N48" s="94"/>
      <c r="O48" s="5"/>
      <c r="P48" s="100"/>
      <c r="Q48" s="5"/>
      <c r="R48" s="5"/>
      <c r="S48" s="100"/>
      <c r="T48" s="5"/>
      <c r="U48" s="5"/>
      <c r="V48" s="5"/>
      <c r="W48" s="5"/>
      <c r="X48" s="5"/>
    </row>
    <row r="49" spans="1:24" s="19" customFormat="1" ht="12.75" customHeight="1" x14ac:dyDescent="0.25">
      <c r="A49" s="6"/>
      <c r="B49" s="22" t="s">
        <v>10</v>
      </c>
      <c r="C49" s="4" t="str">
        <f>IF(C50="","",CONCATENATE("'Исходные'!",ADDRESS(ROW(A50),COLUMN(A50),4,1),":",ADDRESS(ROW(J50)+INDEX(MATCH(1=1,B50:B311&lt;&gt;"",),)-2,COLUMN(J50),4,1)))</f>
        <v>'Исходные'!A50:J52</v>
      </c>
      <c r="D49" s="4" t="str">
        <f>IF(C50="","",CONCATENATE("'Исходные'!",ADDRESS(ROW(A50),COLUMN(A50),4,1),":",ADDRESS(ROW(A50)+INDEX(MATCH(1=1,B50:B175&lt;&gt;"",),)-2,COLUMN(A50),4,1)))</f>
        <v>'Исходные'!A50:A52</v>
      </c>
      <c r="E49" s="79"/>
      <c r="F49" s="80"/>
      <c r="G49" s="85"/>
      <c r="H49" s="85"/>
      <c r="I49" s="79"/>
      <c r="J49" s="79"/>
      <c r="K49" s="95"/>
      <c r="L49" s="79"/>
      <c r="M49" s="95"/>
      <c r="N49" s="95"/>
      <c r="O49" s="79"/>
      <c r="P49" s="99"/>
      <c r="Q49" s="79"/>
      <c r="R49" s="79"/>
      <c r="S49" s="99"/>
      <c r="T49" s="79"/>
      <c r="U49" s="79"/>
      <c r="V49" s="79"/>
      <c r="W49" s="79"/>
      <c r="X49" s="79"/>
    </row>
    <row r="50" spans="1:24" s="19" customFormat="1" ht="12.75" customHeight="1" x14ac:dyDescent="0.25">
      <c r="A50" s="6">
        <v>1</v>
      </c>
      <c r="B50" s="22"/>
      <c r="C50" s="12" t="s">
        <v>64</v>
      </c>
      <c r="D50" s="15"/>
      <c r="E50" s="5"/>
      <c r="F50" s="14"/>
      <c r="G50" s="86">
        <v>6999999.9900000002</v>
      </c>
      <c r="H50" s="86"/>
      <c r="I50" s="5"/>
      <c r="J50" s="5"/>
      <c r="K50" s="94"/>
      <c r="L50" s="5"/>
      <c r="M50" s="94"/>
      <c r="N50" s="94"/>
      <c r="O50" s="5"/>
      <c r="P50" s="100"/>
      <c r="Q50" s="5"/>
      <c r="R50" s="5"/>
      <c r="S50" s="100"/>
      <c r="T50" s="5"/>
      <c r="U50" s="5"/>
      <c r="V50" s="5"/>
      <c r="W50" s="5"/>
      <c r="X50" s="5"/>
    </row>
    <row r="51" spans="1:24" s="19" customFormat="1" ht="12.75" customHeight="1" x14ac:dyDescent="0.25">
      <c r="A51" s="6">
        <v>2</v>
      </c>
      <c r="B51" s="22"/>
      <c r="C51" s="12" t="s">
        <v>65</v>
      </c>
      <c r="D51" s="15"/>
      <c r="E51" s="5"/>
      <c r="F51" s="14"/>
      <c r="G51" s="86">
        <v>3650000.01</v>
      </c>
      <c r="H51" s="86"/>
      <c r="I51" s="5"/>
      <c r="J51" s="5"/>
      <c r="K51" s="94"/>
      <c r="L51" s="5"/>
      <c r="M51" s="94"/>
      <c r="N51" s="94"/>
      <c r="O51" s="5"/>
      <c r="P51" s="100"/>
      <c r="Q51" s="5"/>
      <c r="R51" s="5"/>
      <c r="S51" s="100"/>
      <c r="T51" s="5"/>
      <c r="U51" s="5"/>
      <c r="V51" s="5"/>
      <c r="W51" s="5"/>
      <c r="X51" s="5"/>
    </row>
    <row r="52" spans="1:24" s="19" customFormat="1" ht="12.75" customHeight="1" x14ac:dyDescent="0.25">
      <c r="A52" s="6">
        <v>3</v>
      </c>
      <c r="B52" s="22"/>
      <c r="C52" s="12" t="s">
        <v>66</v>
      </c>
      <c r="D52" s="15"/>
      <c r="E52" s="5"/>
      <c r="F52" s="14"/>
      <c r="G52" s="86">
        <v>4750000</v>
      </c>
      <c r="H52" s="86"/>
      <c r="I52" s="5"/>
      <c r="J52" s="5"/>
      <c r="K52" s="94"/>
      <c r="L52" s="5"/>
      <c r="M52" s="94"/>
      <c r="N52" s="94"/>
      <c r="O52" s="5"/>
      <c r="P52" s="100"/>
      <c r="Q52" s="5"/>
      <c r="R52" s="5"/>
      <c r="S52" s="100"/>
      <c r="T52" s="5"/>
      <c r="U52" s="5"/>
      <c r="V52" s="5"/>
      <c r="W52" s="5"/>
      <c r="X52" s="5"/>
    </row>
    <row r="53" spans="1:24" s="19" customFormat="1" ht="12.75" customHeight="1" x14ac:dyDescent="0.25">
      <c r="A53" s="6"/>
      <c r="B53" s="22" t="s">
        <v>120</v>
      </c>
      <c r="C53" s="4" t="str">
        <f>IF(C54="","",CONCATENATE("'Исходные'!",ADDRESS(ROW(A54),COLUMN(A54),4,1),":",ADDRESS(ROW(J54)+INDEX(MATCH(1=1,B54:B315&lt;&gt;"",),)-2,COLUMN(J54),4,1)))</f>
        <v>'Исходные'!A54:J54</v>
      </c>
      <c r="D53" s="4" t="str">
        <f>IF(C54="","",CONCATENATE("'Исходные'!",ADDRESS(ROW(A54),COLUMN(A54),4,1),":",ADDRESS(ROW(A54)+INDEX(MATCH(1=1,B54:B179&lt;&gt;"",),)-2,COLUMN(A54),4,1)))</f>
        <v>'Исходные'!A54:A54</v>
      </c>
      <c r="E53" s="79"/>
      <c r="F53" s="80"/>
      <c r="G53" s="85"/>
      <c r="H53" s="85"/>
      <c r="I53" s="79"/>
      <c r="J53" s="79"/>
      <c r="K53" s="95"/>
      <c r="L53" s="79"/>
      <c r="M53" s="95"/>
      <c r="N53" s="95"/>
      <c r="O53" s="79"/>
      <c r="P53" s="99"/>
      <c r="Q53" s="79"/>
      <c r="R53" s="79"/>
      <c r="S53" s="99"/>
      <c r="T53" s="79"/>
      <c r="U53" s="79"/>
      <c r="V53" s="79"/>
      <c r="W53" s="79"/>
      <c r="X53" s="79"/>
    </row>
    <row r="54" spans="1:24" s="19" customFormat="1" ht="12.75" customHeight="1" x14ac:dyDescent="0.25">
      <c r="A54" s="6">
        <v>1</v>
      </c>
      <c r="B54" s="22"/>
      <c r="C54" s="12" t="s">
        <v>67</v>
      </c>
      <c r="D54" s="15"/>
      <c r="E54" s="5"/>
      <c r="F54" s="14"/>
      <c r="G54" s="86">
        <v>13200385</v>
      </c>
      <c r="H54" s="86"/>
      <c r="I54" s="5"/>
      <c r="J54" s="5"/>
      <c r="K54" s="94"/>
      <c r="L54" s="5"/>
      <c r="M54" s="94"/>
      <c r="N54" s="94"/>
      <c r="O54" s="5"/>
      <c r="P54" s="100"/>
      <c r="Q54" s="5"/>
      <c r="R54" s="5"/>
      <c r="S54" s="100"/>
      <c r="T54" s="5"/>
      <c r="U54" s="5"/>
      <c r="V54" s="5"/>
      <c r="W54" s="5"/>
      <c r="X54" s="5"/>
    </row>
    <row r="55" spans="1:24" s="19" customFormat="1" ht="12.75" customHeight="1" x14ac:dyDescent="0.25">
      <c r="A55" s="6"/>
      <c r="B55" s="22" t="s">
        <v>213</v>
      </c>
      <c r="C55" s="4" t="str">
        <f>IF(C56="","",CONCATENATE("'Исходные'!",ADDRESS(ROW(A56),COLUMN(A56),4,1),":",ADDRESS(ROW(J56)+INDEX(MATCH(1=1,B56:B317&lt;&gt;"",),)-2,COLUMN(J56),4,1)))</f>
        <v>'Исходные'!A56:J56</v>
      </c>
      <c r="D55" s="4" t="str">
        <f>IF(C56="","",CONCATENATE("'Исходные'!",ADDRESS(ROW(A56),COLUMN(A56),4,1),":",ADDRESS(ROW(A56)+INDEX(MATCH(1=1,B56:B181&lt;&gt;"",),)-2,COLUMN(A56),4,1)))</f>
        <v>'Исходные'!A56:A56</v>
      </c>
      <c r="E55" s="79"/>
      <c r="F55" s="80"/>
      <c r="G55" s="85"/>
      <c r="H55" s="85"/>
      <c r="I55" s="79"/>
      <c r="J55" s="79"/>
      <c r="K55" s="95"/>
      <c r="L55" s="79"/>
      <c r="M55" s="95"/>
      <c r="N55" s="95"/>
      <c r="O55" s="79"/>
      <c r="P55" s="99"/>
      <c r="Q55" s="79"/>
      <c r="R55" s="79"/>
      <c r="S55" s="99"/>
      <c r="T55" s="79"/>
      <c r="U55" s="79"/>
      <c r="V55" s="79"/>
      <c r="W55" s="79"/>
      <c r="X55" s="79"/>
    </row>
    <row r="56" spans="1:24" s="19" customFormat="1" ht="12.75" customHeight="1" x14ac:dyDescent="0.25">
      <c r="A56" s="6">
        <v>1</v>
      </c>
      <c r="B56" s="22"/>
      <c r="C56" s="12" t="s">
        <v>68</v>
      </c>
      <c r="D56" s="15"/>
      <c r="E56" s="5"/>
      <c r="F56" s="14"/>
      <c r="G56" s="86">
        <v>3600000</v>
      </c>
      <c r="H56" s="86"/>
      <c r="I56" s="5"/>
      <c r="J56" s="5"/>
      <c r="K56" s="94"/>
      <c r="L56" s="5"/>
      <c r="M56" s="94"/>
      <c r="N56" s="94"/>
      <c r="O56" s="5"/>
      <c r="P56" s="100"/>
      <c r="Q56" s="5"/>
      <c r="R56" s="5"/>
      <c r="S56" s="100"/>
      <c r="T56" s="5"/>
      <c r="U56" s="5"/>
      <c r="V56" s="5"/>
      <c r="W56" s="5"/>
      <c r="X56" s="5"/>
    </row>
    <row r="57" spans="1:24" s="19" customFormat="1" ht="12.75" customHeight="1" x14ac:dyDescent="0.25">
      <c r="A57" s="6"/>
      <c r="B57" s="22" t="s">
        <v>214</v>
      </c>
      <c r="C57" s="4" t="str">
        <f>IF(C58="","",CONCATENATE("'Исходные'!",ADDRESS(ROW(A58),COLUMN(A58),4,1),":",ADDRESS(ROW(J58)+INDEX(MATCH(1=1,B58:B319&lt;&gt;"",),)-2,COLUMN(J58),4,1)))</f>
        <v>'Исходные'!A58:J58</v>
      </c>
      <c r="D57" s="4" t="str">
        <f>IF(C58="","",CONCATENATE("'Исходные'!",ADDRESS(ROW(A58),COLUMN(A58),4,1),":",ADDRESS(ROW(A58)+INDEX(MATCH(1=1,B58:B183&lt;&gt;"",),)-2,COLUMN(A58),4,1)))</f>
        <v>'Исходные'!A58:A58</v>
      </c>
      <c r="E57" s="79"/>
      <c r="F57" s="80"/>
      <c r="G57" s="85"/>
      <c r="H57" s="85"/>
      <c r="I57" s="79"/>
      <c r="J57" s="79"/>
      <c r="K57" s="95"/>
      <c r="L57" s="79"/>
      <c r="M57" s="95"/>
      <c r="N57" s="95"/>
      <c r="O57" s="79"/>
      <c r="P57" s="99"/>
      <c r="Q57" s="79"/>
      <c r="R57" s="79"/>
      <c r="S57" s="99"/>
      <c r="T57" s="79"/>
      <c r="U57" s="79"/>
      <c r="V57" s="79"/>
      <c r="W57" s="79"/>
      <c r="X57" s="79"/>
    </row>
    <row r="58" spans="1:24" s="19" customFormat="1" ht="12.75" customHeight="1" x14ac:dyDescent="0.25">
      <c r="A58" s="6">
        <v>1</v>
      </c>
      <c r="B58" s="22"/>
      <c r="C58" s="12" t="s">
        <v>69</v>
      </c>
      <c r="D58" s="15"/>
      <c r="E58" s="5"/>
      <c r="F58" s="14"/>
      <c r="G58" s="86">
        <v>5675000</v>
      </c>
      <c r="H58" s="86"/>
      <c r="I58" s="5"/>
      <c r="J58" s="5"/>
      <c r="K58" s="94"/>
      <c r="L58" s="5"/>
      <c r="M58" s="94"/>
      <c r="N58" s="94"/>
      <c r="O58" s="5"/>
      <c r="P58" s="100"/>
      <c r="Q58" s="5"/>
      <c r="R58" s="5"/>
      <c r="S58" s="100"/>
      <c r="T58" s="5"/>
      <c r="U58" s="5"/>
      <c r="V58" s="5"/>
      <c r="W58" s="5"/>
      <c r="X58" s="5"/>
    </row>
    <row r="59" spans="1:24" s="19" customFormat="1" ht="12.75" customHeight="1" x14ac:dyDescent="0.25">
      <c r="A59" s="6"/>
      <c r="B59" s="22" t="s">
        <v>12</v>
      </c>
      <c r="C59" s="4" t="str">
        <f>IF(C60="","",CONCATENATE("'Исходные'!",ADDRESS(ROW(A60),COLUMN(A60),4,1),":",ADDRESS(ROW(J60)+INDEX(MATCH(1=1,B60:B321&lt;&gt;"",),)-2,COLUMN(J60),4,1)))</f>
        <v>'Исходные'!A60:J60</v>
      </c>
      <c r="D59" s="4" t="str">
        <f>IF(C60="","",CONCATENATE("'Исходные'!",ADDRESS(ROW(A60),COLUMN(A60),4,1),":",ADDRESS(ROW(A60)+INDEX(MATCH(1=1,B60:B185&lt;&gt;"",),)-2,COLUMN(A60),4,1)))</f>
        <v>'Исходные'!A60:A60</v>
      </c>
      <c r="E59" s="79"/>
      <c r="F59" s="80"/>
      <c r="G59" s="85"/>
      <c r="H59" s="85"/>
      <c r="I59" s="79"/>
      <c r="J59" s="79"/>
      <c r="K59" s="95"/>
      <c r="L59" s="79"/>
      <c r="M59" s="95"/>
      <c r="N59" s="95"/>
      <c r="O59" s="79"/>
      <c r="P59" s="99"/>
      <c r="Q59" s="79"/>
      <c r="R59" s="79"/>
      <c r="S59" s="99"/>
      <c r="T59" s="79"/>
      <c r="U59" s="79"/>
      <c r="V59" s="79"/>
      <c r="W59" s="79"/>
      <c r="X59" s="79"/>
    </row>
    <row r="60" spans="1:24" s="19" customFormat="1" ht="12.75" customHeight="1" x14ac:dyDescent="0.25">
      <c r="A60" s="6">
        <v>1</v>
      </c>
      <c r="B60" s="22"/>
      <c r="C60" s="12" t="s">
        <v>70</v>
      </c>
      <c r="D60" s="15"/>
      <c r="E60" s="5"/>
      <c r="F60" s="14"/>
      <c r="G60" s="86">
        <v>14739200</v>
      </c>
      <c r="H60" s="86"/>
      <c r="I60" s="5"/>
      <c r="J60" s="5"/>
      <c r="K60" s="94"/>
      <c r="L60" s="5"/>
      <c r="M60" s="94"/>
      <c r="N60" s="94"/>
      <c r="O60" s="5"/>
      <c r="P60" s="100"/>
      <c r="Q60" s="5"/>
      <c r="R60" s="5"/>
      <c r="S60" s="100"/>
      <c r="T60" s="5"/>
      <c r="U60" s="5"/>
      <c r="V60" s="5"/>
      <c r="W60" s="5"/>
      <c r="X60" s="5"/>
    </row>
    <row r="61" spans="1:24" s="19" customFormat="1" ht="12.75" customHeight="1" x14ac:dyDescent="0.25">
      <c r="A61" s="6"/>
      <c r="B61" s="22" t="s">
        <v>123</v>
      </c>
      <c r="C61" s="4" t="str">
        <f>IF(C62="","",CONCATENATE("'Исходные'!",ADDRESS(ROW(A62),COLUMN(A62),4,1),":",ADDRESS(ROW(J62)+INDEX(MATCH(1=1,B62:B323&lt;&gt;"",),)-2,COLUMN(J62),4,1)))</f>
        <v>'Исходные'!A62:J62</v>
      </c>
      <c r="D61" s="4" t="str">
        <f>IF(C62="","",CONCATENATE("'Исходные'!",ADDRESS(ROW(A62),COLUMN(A62),4,1),":",ADDRESS(ROW(A62)+INDEX(MATCH(1=1,B62:B187&lt;&gt;"",),)-2,COLUMN(A62),4,1)))</f>
        <v>'Исходные'!A62:A62</v>
      </c>
      <c r="E61" s="79"/>
      <c r="F61" s="80"/>
      <c r="G61" s="85"/>
      <c r="H61" s="85"/>
      <c r="I61" s="79"/>
      <c r="J61" s="79"/>
      <c r="K61" s="95"/>
      <c r="L61" s="79"/>
      <c r="M61" s="95"/>
      <c r="N61" s="95"/>
      <c r="O61" s="79"/>
      <c r="P61" s="99"/>
      <c r="Q61" s="79"/>
      <c r="R61" s="79"/>
      <c r="S61" s="99"/>
      <c r="T61" s="79"/>
      <c r="U61" s="79"/>
      <c r="V61" s="79"/>
      <c r="W61" s="79"/>
      <c r="X61" s="79"/>
    </row>
    <row r="62" spans="1:24" s="19" customFormat="1" ht="12.75" customHeight="1" x14ac:dyDescent="0.25">
      <c r="A62" s="6">
        <v>1</v>
      </c>
      <c r="B62" s="22"/>
      <c r="C62" s="12" t="s">
        <v>71</v>
      </c>
      <c r="D62" s="7"/>
      <c r="E62" s="5"/>
      <c r="F62" s="14"/>
      <c r="G62" s="86">
        <v>5785737</v>
      </c>
      <c r="H62" s="86"/>
      <c r="I62" s="5"/>
      <c r="J62" s="5"/>
      <c r="K62" s="94"/>
      <c r="L62" s="5"/>
      <c r="M62" s="94"/>
      <c r="N62" s="94"/>
      <c r="O62" s="5"/>
      <c r="P62" s="100"/>
      <c r="Q62" s="5"/>
      <c r="R62" s="5"/>
      <c r="S62" s="100"/>
      <c r="T62" s="5"/>
      <c r="U62" s="5"/>
      <c r="V62" s="5"/>
      <c r="W62" s="5"/>
      <c r="X62" s="5"/>
    </row>
    <row r="63" spans="1:24" s="19" customFormat="1" ht="12.75" customHeight="1" x14ac:dyDescent="0.25">
      <c r="A63" s="6"/>
      <c r="B63" s="22" t="s">
        <v>124</v>
      </c>
      <c r="C63" s="4" t="str">
        <f>IF(C64="","",CONCATENATE("'Исходные'!",ADDRESS(ROW(A64),COLUMN(A64),4,1),":",ADDRESS(ROW(J64)+INDEX(MATCH(1=1,B64:B325&lt;&gt;"",),)-2,COLUMN(J64),4,1)))</f>
        <v>'Исходные'!A64:J65</v>
      </c>
      <c r="D63" s="4" t="str">
        <f>IF(C64="","",CONCATENATE("'Исходные'!",ADDRESS(ROW(A64),COLUMN(A64),4,1),":",ADDRESS(ROW(A64)+INDEX(MATCH(1=1,B64:B189&lt;&gt;"",),)-2,COLUMN(A64),4,1)))</f>
        <v>'Исходные'!A64:A65</v>
      </c>
      <c r="E63" s="79"/>
      <c r="F63" s="80"/>
      <c r="G63" s="85"/>
      <c r="H63" s="85"/>
      <c r="I63" s="79"/>
      <c r="J63" s="79"/>
      <c r="K63" s="95"/>
      <c r="L63" s="79"/>
      <c r="M63" s="95"/>
      <c r="N63" s="95"/>
      <c r="O63" s="79"/>
      <c r="P63" s="99"/>
      <c r="Q63" s="79"/>
      <c r="R63" s="79"/>
      <c r="S63" s="99"/>
      <c r="T63" s="79"/>
      <c r="U63" s="79"/>
      <c r="V63" s="79"/>
      <c r="W63" s="79"/>
      <c r="X63" s="79"/>
    </row>
    <row r="64" spans="1:24" s="19" customFormat="1" ht="12.75" customHeight="1" x14ac:dyDescent="0.25">
      <c r="A64" s="6">
        <v>1</v>
      </c>
      <c r="B64" s="22"/>
      <c r="C64" s="12" t="s">
        <v>72</v>
      </c>
      <c r="D64" s="15"/>
      <c r="E64" s="5"/>
      <c r="F64" s="14"/>
      <c r="G64" s="86">
        <v>2650288</v>
      </c>
      <c r="H64" s="86"/>
      <c r="I64" s="5"/>
      <c r="J64" s="5"/>
      <c r="K64" s="94"/>
      <c r="L64" s="5"/>
      <c r="M64" s="94"/>
      <c r="N64" s="94"/>
      <c r="O64" s="5"/>
      <c r="P64" s="100"/>
      <c r="Q64" s="5"/>
      <c r="R64" s="5"/>
      <c r="S64" s="100"/>
      <c r="T64" s="5"/>
      <c r="U64" s="5"/>
      <c r="V64" s="5"/>
      <c r="W64" s="5"/>
      <c r="X64" s="5"/>
    </row>
    <row r="65" spans="1:24" s="19" customFormat="1" ht="12.75" customHeight="1" x14ac:dyDescent="0.25">
      <c r="A65" s="6">
        <v>2</v>
      </c>
      <c r="B65" s="22"/>
      <c r="C65" s="12" t="s">
        <v>73</v>
      </c>
      <c r="D65" s="4"/>
      <c r="E65" s="21"/>
      <c r="F65" s="17"/>
      <c r="G65" s="87">
        <v>2478018</v>
      </c>
      <c r="H65" s="87"/>
      <c r="I65" s="21"/>
      <c r="J65" s="21"/>
      <c r="K65" s="96"/>
      <c r="L65" s="21"/>
      <c r="M65" s="96"/>
      <c r="N65" s="96"/>
      <c r="O65" s="21"/>
      <c r="P65" s="101"/>
      <c r="Q65" s="21"/>
      <c r="R65" s="21"/>
      <c r="S65" s="101"/>
      <c r="T65" s="21"/>
      <c r="U65" s="21"/>
      <c r="V65" s="21"/>
      <c r="W65" s="21"/>
      <c r="X65" s="21"/>
    </row>
    <row r="66" spans="1:24" s="19" customFormat="1" ht="12.75" customHeight="1" x14ac:dyDescent="0.25">
      <c r="A66" s="6"/>
      <c r="B66" s="22" t="s">
        <v>215</v>
      </c>
      <c r="C66" s="4" t="str">
        <f>IF(C67="","",CONCATENATE("'Исходные'!",ADDRESS(ROW(A67),COLUMN(A67),4,1),":",ADDRESS(ROW(J67)+INDEX(MATCH(1=1,B67:B328&lt;&gt;"",),)-2,COLUMN(J67),4,1)))</f>
        <v>'Исходные'!A67:J67</v>
      </c>
      <c r="D66" s="4" t="str">
        <f>IF(C67="","",CONCATENATE("'Исходные'!",ADDRESS(ROW(A67),COLUMN(A67),4,1),":",ADDRESS(ROW(A67)+INDEX(MATCH(1=1,B67:B192&lt;&gt;"",),)-2,COLUMN(A67),4,1)))</f>
        <v>'Исходные'!A67:A67</v>
      </c>
      <c r="E66" s="79"/>
      <c r="F66" s="80"/>
      <c r="G66" s="85"/>
      <c r="H66" s="85"/>
      <c r="I66" s="79"/>
      <c r="J66" s="79"/>
      <c r="K66" s="95"/>
      <c r="L66" s="79"/>
      <c r="M66" s="95"/>
      <c r="N66" s="95"/>
      <c r="O66" s="79"/>
      <c r="P66" s="99"/>
      <c r="Q66" s="79"/>
      <c r="R66" s="79"/>
      <c r="S66" s="99"/>
      <c r="T66" s="79"/>
      <c r="U66" s="79"/>
      <c r="V66" s="79"/>
      <c r="W66" s="79"/>
      <c r="X66" s="79"/>
    </row>
    <row r="67" spans="1:24" s="19" customFormat="1" ht="12.75" customHeight="1" x14ac:dyDescent="0.25">
      <c r="A67" s="6">
        <v>1</v>
      </c>
      <c r="B67" s="22"/>
      <c r="C67" s="12" t="s">
        <v>74</v>
      </c>
      <c r="D67" s="7"/>
      <c r="E67" s="5"/>
      <c r="F67" s="10"/>
      <c r="G67" s="81">
        <v>6561199.1900000004</v>
      </c>
      <c r="H67" s="81"/>
      <c r="I67" s="5"/>
      <c r="J67" s="5"/>
      <c r="K67" s="94"/>
      <c r="L67" s="5"/>
      <c r="M67" s="94"/>
      <c r="N67" s="94"/>
      <c r="O67" s="5"/>
      <c r="P67" s="100"/>
      <c r="Q67" s="5"/>
      <c r="R67" s="5"/>
      <c r="S67" s="100"/>
      <c r="T67" s="5"/>
      <c r="U67" s="5"/>
      <c r="V67" s="5"/>
      <c r="W67" s="5"/>
      <c r="X67" s="5"/>
    </row>
    <row r="68" spans="1:24" s="19" customFormat="1" ht="12.75" customHeight="1" x14ac:dyDescent="0.25">
      <c r="A68" s="6"/>
      <c r="B68" s="22" t="s">
        <v>216</v>
      </c>
      <c r="C68" s="4" t="str">
        <f>IF(C69="","",CONCATENATE("'Исходные'!",ADDRESS(ROW(A69),COLUMN(A69),4,1),":",ADDRESS(ROW(J69)+INDEX(MATCH(1=1,B69:B330&lt;&gt;"",),)-2,COLUMN(J69),4,1)))</f>
        <v>'Исходные'!A69:J71</v>
      </c>
      <c r="D68" s="4" t="str">
        <f>IF(C69="","",CONCATENATE("'Исходные'!",ADDRESS(ROW(A69),COLUMN(A69),4,1),":",ADDRESS(ROW(A69)+INDEX(MATCH(1=1,B69:B194&lt;&gt;"",),)-2,COLUMN(A69),4,1)))</f>
        <v>'Исходные'!A69:A71</v>
      </c>
      <c r="E68" s="79"/>
      <c r="F68" s="80"/>
      <c r="G68" s="85"/>
      <c r="H68" s="85"/>
      <c r="I68" s="79"/>
      <c r="J68" s="79"/>
      <c r="K68" s="95"/>
      <c r="L68" s="79"/>
      <c r="M68" s="95"/>
      <c r="N68" s="95"/>
      <c r="O68" s="79"/>
      <c r="P68" s="99"/>
      <c r="Q68" s="79"/>
      <c r="R68" s="79"/>
      <c r="S68" s="99"/>
      <c r="T68" s="79"/>
      <c r="U68" s="79"/>
      <c r="V68" s="79"/>
      <c r="W68" s="79"/>
      <c r="X68" s="79"/>
    </row>
    <row r="69" spans="1:24" s="19" customFormat="1" ht="12.75" customHeight="1" x14ac:dyDescent="0.25">
      <c r="A69" s="6">
        <v>1</v>
      </c>
      <c r="B69" s="22"/>
      <c r="C69" s="12" t="s">
        <v>75</v>
      </c>
      <c r="D69" s="4"/>
      <c r="E69" s="21"/>
      <c r="F69" s="17"/>
      <c r="G69" s="87">
        <v>2315541.0099999998</v>
      </c>
      <c r="H69" s="87"/>
      <c r="I69" s="21"/>
      <c r="J69" s="21"/>
      <c r="K69" s="96"/>
      <c r="L69" s="21"/>
      <c r="M69" s="96"/>
      <c r="N69" s="96"/>
      <c r="O69" s="21"/>
      <c r="P69" s="101"/>
      <c r="Q69" s="21"/>
      <c r="R69" s="21"/>
      <c r="S69" s="101"/>
      <c r="T69" s="21"/>
      <c r="U69" s="21"/>
      <c r="V69" s="21"/>
      <c r="W69" s="21"/>
      <c r="X69" s="21"/>
    </row>
    <row r="70" spans="1:24" s="19" customFormat="1" ht="12.75" customHeight="1" x14ac:dyDescent="0.25">
      <c r="A70" s="6">
        <v>2</v>
      </c>
      <c r="B70" s="22"/>
      <c r="C70" s="12" t="s">
        <v>76</v>
      </c>
      <c r="D70" s="7"/>
      <c r="E70" s="5"/>
      <c r="F70" s="11"/>
      <c r="G70" s="88">
        <v>858622.01</v>
      </c>
      <c r="H70" s="88"/>
      <c r="I70" s="5"/>
      <c r="J70" s="5"/>
      <c r="K70" s="94"/>
      <c r="L70" s="5"/>
      <c r="M70" s="94"/>
      <c r="N70" s="94"/>
      <c r="O70" s="5"/>
      <c r="P70" s="100"/>
      <c r="Q70" s="5"/>
      <c r="R70" s="5"/>
      <c r="S70" s="100"/>
      <c r="T70" s="5"/>
      <c r="U70" s="5"/>
      <c r="V70" s="5"/>
      <c r="W70" s="5"/>
      <c r="X70" s="5"/>
    </row>
    <row r="71" spans="1:24" s="19" customFormat="1" ht="12.75" customHeight="1" x14ac:dyDescent="0.25">
      <c r="A71" s="6">
        <v>3</v>
      </c>
      <c r="B71" s="22"/>
      <c r="C71" s="12" t="s">
        <v>77</v>
      </c>
      <c r="D71" s="7"/>
      <c r="E71" s="5"/>
      <c r="F71" s="11"/>
      <c r="G71" s="88">
        <v>496541.99</v>
      </c>
      <c r="H71" s="88"/>
      <c r="I71" s="5"/>
      <c r="J71" s="5"/>
      <c r="K71" s="94"/>
      <c r="L71" s="5"/>
      <c r="M71" s="94"/>
      <c r="N71" s="94"/>
      <c r="O71" s="5"/>
      <c r="P71" s="100"/>
      <c r="Q71" s="5"/>
      <c r="R71" s="5"/>
      <c r="S71" s="100"/>
      <c r="T71" s="5"/>
      <c r="U71" s="5"/>
      <c r="V71" s="5"/>
      <c r="W71" s="5"/>
      <c r="X71" s="5"/>
    </row>
    <row r="72" spans="1:24" s="19" customFormat="1" ht="12.75" customHeight="1" x14ac:dyDescent="0.25">
      <c r="A72" s="6"/>
      <c r="B72" s="22" t="s">
        <v>13</v>
      </c>
      <c r="C72" s="4" t="str">
        <f>IF(C73="","",CONCATENATE("'Исходные'!",ADDRESS(ROW(A73),COLUMN(A73),4,1),":",ADDRESS(ROW(J73)+INDEX(MATCH(1=1,B73:B334&lt;&gt;"",),)-2,COLUMN(J73),4,1)))</f>
        <v>'Исходные'!A73:J75</v>
      </c>
      <c r="D72" s="4" t="str">
        <f>IF(C73="","",CONCATENATE("'Исходные'!",ADDRESS(ROW(A73),COLUMN(A73),4,1),":",ADDRESS(ROW(A73)+INDEX(MATCH(1=1,B73:B198&lt;&gt;"",),)-2,COLUMN(A73),4,1)))</f>
        <v>'Исходные'!A73:A75</v>
      </c>
      <c r="E72" s="79"/>
      <c r="F72" s="80"/>
      <c r="G72" s="85"/>
      <c r="H72" s="85"/>
      <c r="I72" s="79"/>
      <c r="J72" s="79"/>
      <c r="K72" s="95"/>
      <c r="L72" s="79"/>
      <c r="M72" s="95"/>
      <c r="N72" s="95"/>
      <c r="O72" s="79"/>
      <c r="P72" s="99"/>
      <c r="Q72" s="79"/>
      <c r="R72" s="79"/>
      <c r="S72" s="99"/>
      <c r="T72" s="79"/>
      <c r="U72" s="79"/>
      <c r="V72" s="79"/>
      <c r="W72" s="79"/>
      <c r="X72" s="79"/>
    </row>
    <row r="73" spans="1:24" s="19" customFormat="1" ht="12.75" customHeight="1" x14ac:dyDescent="0.25">
      <c r="A73" s="6">
        <v>1</v>
      </c>
      <c r="B73" s="22"/>
      <c r="C73" s="12" t="s">
        <v>78</v>
      </c>
      <c r="D73" s="7"/>
      <c r="E73" s="5"/>
      <c r="F73" s="11"/>
      <c r="G73" s="88">
        <v>10809123</v>
      </c>
      <c r="H73" s="88"/>
      <c r="I73" s="5"/>
      <c r="J73" s="5"/>
      <c r="K73" s="94"/>
      <c r="L73" s="5"/>
      <c r="M73" s="94"/>
      <c r="N73" s="94"/>
      <c r="O73" s="5"/>
      <c r="P73" s="100"/>
      <c r="Q73" s="5"/>
      <c r="R73" s="5"/>
      <c r="S73" s="100"/>
      <c r="T73" s="5"/>
      <c r="U73" s="5"/>
      <c r="V73" s="5"/>
      <c r="W73" s="5"/>
      <c r="X73" s="5"/>
    </row>
    <row r="74" spans="1:24" s="19" customFormat="1" ht="12.75" customHeight="1" x14ac:dyDescent="0.25">
      <c r="A74" s="6">
        <v>2</v>
      </c>
      <c r="B74" s="22"/>
      <c r="C74" s="12" t="s">
        <v>79</v>
      </c>
      <c r="D74" s="7"/>
      <c r="E74" s="5"/>
      <c r="F74" s="11"/>
      <c r="G74" s="88">
        <v>7164474</v>
      </c>
      <c r="H74" s="88"/>
      <c r="I74" s="5"/>
      <c r="J74" s="5"/>
      <c r="K74" s="94"/>
      <c r="L74" s="5"/>
      <c r="M74" s="94"/>
      <c r="N74" s="94"/>
      <c r="O74" s="5"/>
      <c r="P74" s="100"/>
      <c r="Q74" s="5"/>
      <c r="R74" s="5"/>
      <c r="S74" s="100"/>
      <c r="T74" s="5"/>
      <c r="U74" s="5"/>
      <c r="V74" s="5"/>
      <c r="W74" s="5"/>
      <c r="X74" s="5"/>
    </row>
    <row r="75" spans="1:24" s="19" customFormat="1" ht="12.75" customHeight="1" x14ac:dyDescent="0.25">
      <c r="A75" s="6">
        <v>3</v>
      </c>
      <c r="B75" s="22"/>
      <c r="C75" s="12" t="s">
        <v>80</v>
      </c>
      <c r="D75" s="7"/>
      <c r="E75" s="5"/>
      <c r="F75" s="11"/>
      <c r="G75" s="88">
        <v>6910679</v>
      </c>
      <c r="H75" s="88"/>
      <c r="I75" s="5"/>
      <c r="J75" s="5"/>
      <c r="K75" s="94"/>
      <c r="L75" s="5"/>
      <c r="M75" s="94"/>
      <c r="N75" s="94"/>
      <c r="O75" s="5"/>
      <c r="P75" s="100"/>
      <c r="Q75" s="5"/>
      <c r="R75" s="5"/>
      <c r="S75" s="100"/>
      <c r="T75" s="5"/>
      <c r="U75" s="5"/>
      <c r="V75" s="5"/>
      <c r="W75" s="5"/>
      <c r="X75" s="5"/>
    </row>
    <row r="76" spans="1:24" s="19" customFormat="1" ht="12.75" customHeight="1" x14ac:dyDescent="0.25">
      <c r="A76" s="6"/>
      <c r="B76" s="22" t="s">
        <v>217</v>
      </c>
      <c r="C76" s="4" t="str">
        <f>IF(C77="","",CONCATENATE("'Исходные'!",ADDRESS(ROW(A77),COLUMN(A77),4,1),":",ADDRESS(ROW(J77)+INDEX(MATCH(1=1,B77:B338&lt;&gt;"",),)-2,COLUMN(J77),4,1)))</f>
        <v>'Исходные'!A77:J77</v>
      </c>
      <c r="D76" s="4" t="str">
        <f>IF(C77="","",CONCATENATE("'Исходные'!",ADDRESS(ROW(A77),COLUMN(A77),4,1),":",ADDRESS(ROW(A77)+INDEX(MATCH(1=1,B77:B202&lt;&gt;"",),)-2,COLUMN(A77),4,1)))</f>
        <v>'Исходные'!A77:A77</v>
      </c>
      <c r="E76" s="79"/>
      <c r="F76" s="80"/>
      <c r="G76" s="85"/>
      <c r="H76" s="85"/>
      <c r="I76" s="79"/>
      <c r="J76" s="79"/>
      <c r="K76" s="95"/>
      <c r="L76" s="79"/>
      <c r="M76" s="95"/>
      <c r="N76" s="95"/>
      <c r="O76" s="79"/>
      <c r="P76" s="99"/>
      <c r="Q76" s="79"/>
      <c r="R76" s="79"/>
      <c r="S76" s="99"/>
      <c r="T76" s="79"/>
      <c r="U76" s="79"/>
      <c r="V76" s="79"/>
      <c r="W76" s="79"/>
      <c r="X76" s="79"/>
    </row>
    <row r="77" spans="1:24" s="19" customFormat="1" ht="12.75" customHeight="1" x14ac:dyDescent="0.25">
      <c r="A77" s="6">
        <v>1</v>
      </c>
      <c r="B77" s="22"/>
      <c r="C77" s="12" t="s">
        <v>81</v>
      </c>
      <c r="D77" s="7"/>
      <c r="E77" s="5"/>
      <c r="F77" s="11"/>
      <c r="G77" s="88">
        <v>6350000</v>
      </c>
      <c r="H77" s="88"/>
      <c r="I77" s="5"/>
      <c r="J77" s="5"/>
      <c r="K77" s="94"/>
      <c r="L77" s="5"/>
      <c r="M77" s="94"/>
      <c r="N77" s="94"/>
      <c r="O77" s="5"/>
      <c r="P77" s="100"/>
      <c r="Q77" s="5"/>
      <c r="R77" s="5"/>
      <c r="S77" s="100"/>
      <c r="T77" s="5"/>
      <c r="U77" s="5"/>
      <c r="V77" s="5"/>
      <c r="W77" s="5"/>
      <c r="X77" s="5"/>
    </row>
    <row r="78" spans="1:24" s="19" customFormat="1" ht="12.75" customHeight="1" x14ac:dyDescent="0.25">
      <c r="A78" s="6"/>
      <c r="B78" s="22" t="s">
        <v>218</v>
      </c>
      <c r="C78" s="4" t="str">
        <f>IF(C79="","",CONCATENATE("'Исходные'!",ADDRESS(ROW(A79),COLUMN(A79),4,1),":",ADDRESS(ROW(J79)+INDEX(MATCH(1=1,B79:B340&lt;&gt;"",),)-2,COLUMN(J79),4,1)))</f>
        <v>'Исходные'!A79:J79</v>
      </c>
      <c r="D78" s="4" t="str">
        <f>IF(C79="","",CONCATENATE("'Исходные'!",ADDRESS(ROW(A79),COLUMN(A79),4,1),":",ADDRESS(ROW(A79)+INDEX(MATCH(1=1,B79:B204&lt;&gt;"",),)-2,COLUMN(A79),4,1)))</f>
        <v>'Исходные'!A79:A79</v>
      </c>
      <c r="E78" s="79"/>
      <c r="F78" s="80"/>
      <c r="G78" s="85"/>
      <c r="H78" s="85"/>
      <c r="I78" s="79"/>
      <c r="J78" s="79"/>
      <c r="K78" s="95"/>
      <c r="L78" s="79"/>
      <c r="M78" s="95"/>
      <c r="N78" s="95"/>
      <c r="O78" s="79"/>
      <c r="P78" s="99"/>
      <c r="Q78" s="79"/>
      <c r="R78" s="79"/>
      <c r="S78" s="99"/>
      <c r="T78" s="79"/>
      <c r="U78" s="79"/>
      <c r="V78" s="79"/>
      <c r="W78" s="79"/>
      <c r="X78" s="79"/>
    </row>
    <row r="79" spans="1:24" s="19" customFormat="1" ht="12.75" customHeight="1" x14ac:dyDescent="0.25">
      <c r="A79" s="6">
        <v>1</v>
      </c>
      <c r="B79" s="22"/>
      <c r="C79" s="12" t="s">
        <v>82</v>
      </c>
      <c r="D79" s="4"/>
      <c r="E79" s="21"/>
      <c r="F79" s="17"/>
      <c r="G79" s="87">
        <v>3175000</v>
      </c>
      <c r="H79" s="87"/>
      <c r="I79" s="21"/>
      <c r="J79" s="21"/>
      <c r="K79" s="96"/>
      <c r="L79" s="21"/>
      <c r="M79" s="96"/>
      <c r="N79" s="96"/>
      <c r="O79" s="21"/>
      <c r="P79" s="101"/>
      <c r="Q79" s="21"/>
      <c r="R79" s="21"/>
      <c r="S79" s="101"/>
      <c r="T79" s="21"/>
      <c r="U79" s="21"/>
      <c r="V79" s="21"/>
      <c r="W79" s="21"/>
      <c r="X79" s="21"/>
    </row>
    <row r="80" spans="1:24" s="19" customFormat="1" ht="12.75" customHeight="1" x14ac:dyDescent="0.25">
      <c r="A80" s="6"/>
      <c r="B80" s="22" t="s">
        <v>16</v>
      </c>
      <c r="C80" s="4" t="str">
        <f>IF(C81="","",CONCATENATE("'Исходные'!",ADDRESS(ROW(A81),COLUMN(A81),4,1),":",ADDRESS(ROW(J81)+INDEX(MATCH(1=1,B81:B342&lt;&gt;"",),)-2,COLUMN(J81),4,1)))</f>
        <v>'Исходные'!A81:J81</v>
      </c>
      <c r="D80" s="4" t="str">
        <f>IF(C81="","",CONCATENATE("'Исходные'!",ADDRESS(ROW(A81),COLUMN(A81),4,1),":",ADDRESS(ROW(A81)+INDEX(MATCH(1=1,B81:B206&lt;&gt;"",),)-2,COLUMN(A81),4,1)))</f>
        <v>'Исходные'!A81:A81</v>
      </c>
      <c r="E80" s="79"/>
      <c r="F80" s="80"/>
      <c r="G80" s="85"/>
      <c r="H80" s="85"/>
      <c r="I80" s="79"/>
      <c r="J80" s="79"/>
      <c r="K80" s="95"/>
      <c r="L80" s="79"/>
      <c r="M80" s="95"/>
      <c r="N80" s="95"/>
      <c r="O80" s="79"/>
      <c r="P80" s="99"/>
      <c r="Q80" s="79"/>
      <c r="R80" s="79"/>
      <c r="S80" s="99"/>
      <c r="T80" s="79"/>
      <c r="U80" s="79"/>
      <c r="V80" s="79"/>
      <c r="W80" s="79"/>
      <c r="X80" s="79"/>
    </row>
    <row r="81" spans="1:24" s="19" customFormat="1" ht="12.75" customHeight="1" x14ac:dyDescent="0.25">
      <c r="A81" s="6">
        <v>1</v>
      </c>
      <c r="B81" s="22"/>
      <c r="C81" s="12" t="s">
        <v>83</v>
      </c>
      <c r="D81" s="7"/>
      <c r="E81" s="5"/>
      <c r="F81" s="14"/>
      <c r="G81" s="86">
        <v>5263160</v>
      </c>
      <c r="H81" s="86"/>
      <c r="I81" s="5"/>
      <c r="J81" s="5"/>
      <c r="K81" s="94"/>
      <c r="L81" s="5"/>
      <c r="M81" s="94"/>
      <c r="N81" s="94"/>
      <c r="O81" s="5"/>
      <c r="P81" s="100"/>
      <c r="Q81" s="5"/>
      <c r="R81" s="5"/>
      <c r="S81" s="100"/>
      <c r="T81" s="5"/>
      <c r="U81" s="5"/>
      <c r="V81" s="5"/>
      <c r="W81" s="5"/>
      <c r="X81" s="5"/>
    </row>
    <row r="82" spans="1:24" s="19" customFormat="1" ht="12.75" customHeight="1" x14ac:dyDescent="0.25">
      <c r="A82" s="6"/>
      <c r="B82" s="22" t="s">
        <v>127</v>
      </c>
      <c r="C82" s="4" t="str">
        <f>IF(C83="","",CONCATENATE("'Исходные'!",ADDRESS(ROW(A83),COLUMN(A83),4,1),":",ADDRESS(ROW(J83)+INDEX(MATCH(1=1,B83:B344&lt;&gt;"",),)-2,COLUMN(J83),4,1)))</f>
        <v>'Исходные'!A83:J83</v>
      </c>
      <c r="D82" s="4" t="str">
        <f>IF(C83="","",CONCATENATE("'Исходные'!",ADDRESS(ROW(A83),COLUMN(A83),4,1),":",ADDRESS(ROW(A83)+INDEX(MATCH(1=1,B83:B208&lt;&gt;"",),)-2,COLUMN(A83),4,1)))</f>
        <v>'Исходные'!A83:A83</v>
      </c>
      <c r="E82" s="79"/>
      <c r="F82" s="80"/>
      <c r="G82" s="85"/>
      <c r="H82" s="85"/>
      <c r="I82" s="79"/>
      <c r="J82" s="79"/>
      <c r="K82" s="95"/>
      <c r="L82" s="79"/>
      <c r="M82" s="95"/>
      <c r="N82" s="95"/>
      <c r="O82" s="79"/>
      <c r="P82" s="99"/>
      <c r="Q82" s="79"/>
      <c r="R82" s="79"/>
      <c r="S82" s="99"/>
      <c r="T82" s="79"/>
      <c r="U82" s="79"/>
      <c r="V82" s="79"/>
      <c r="W82" s="79"/>
      <c r="X82" s="79"/>
    </row>
    <row r="83" spans="1:24" s="19" customFormat="1" ht="12.75" customHeight="1" x14ac:dyDescent="0.25">
      <c r="A83" s="6">
        <v>1</v>
      </c>
      <c r="B83" s="22"/>
      <c r="C83" s="12" t="s">
        <v>84</v>
      </c>
      <c r="D83" s="4"/>
      <c r="E83" s="21"/>
      <c r="F83" s="17"/>
      <c r="G83" s="87">
        <v>5920200</v>
      </c>
      <c r="H83" s="87"/>
      <c r="I83" s="21"/>
      <c r="J83" s="21"/>
      <c r="K83" s="96"/>
      <c r="L83" s="21"/>
      <c r="M83" s="96"/>
      <c r="N83" s="96"/>
      <c r="O83" s="21"/>
      <c r="P83" s="101"/>
      <c r="Q83" s="21"/>
      <c r="R83" s="21"/>
      <c r="S83" s="101"/>
      <c r="T83" s="21"/>
      <c r="U83" s="21"/>
      <c r="V83" s="21"/>
      <c r="W83" s="21"/>
      <c r="X83" s="21"/>
    </row>
    <row r="84" spans="1:24" s="19" customFormat="1" ht="12.75" customHeight="1" x14ac:dyDescent="0.25">
      <c r="A84" s="6"/>
      <c r="B84" s="22" t="s">
        <v>17</v>
      </c>
      <c r="C84" s="4" t="str">
        <f>IF(C85="","",CONCATENATE("'Исходные'!",ADDRESS(ROW(A85),COLUMN(A85),4,1),":",ADDRESS(ROW(J85)+INDEX(MATCH(1=1,B85:B346&lt;&gt;"",),)-2,COLUMN(J85),4,1)))</f>
        <v>'Исходные'!A85:J86</v>
      </c>
      <c r="D84" s="4" t="str">
        <f>IF(C85="","",CONCATENATE("'Исходные'!",ADDRESS(ROW(A85),COLUMN(A85),4,1),":",ADDRESS(ROW(A85)+INDEX(MATCH(1=1,B85:B210&lt;&gt;"",),)-2,COLUMN(A85),4,1)))</f>
        <v>'Исходные'!A85:A86</v>
      </c>
      <c r="E84" s="79"/>
      <c r="F84" s="80"/>
      <c r="G84" s="85"/>
      <c r="H84" s="85"/>
      <c r="I84" s="79"/>
      <c r="J84" s="79"/>
      <c r="K84" s="95"/>
      <c r="L84" s="79"/>
      <c r="M84" s="95"/>
      <c r="N84" s="95"/>
      <c r="O84" s="79"/>
      <c r="P84" s="99"/>
      <c r="Q84" s="79"/>
      <c r="R84" s="79"/>
      <c r="S84" s="99"/>
      <c r="T84" s="79"/>
      <c r="U84" s="79"/>
      <c r="V84" s="79"/>
      <c r="W84" s="79"/>
      <c r="X84" s="79"/>
    </row>
    <row r="85" spans="1:24" s="19" customFormat="1" ht="12.75" customHeight="1" x14ac:dyDescent="0.25">
      <c r="A85" s="6">
        <v>1</v>
      </c>
      <c r="B85" s="22"/>
      <c r="C85" s="12" t="s">
        <v>85</v>
      </c>
      <c r="D85" s="7"/>
      <c r="E85" s="5"/>
      <c r="F85" s="9"/>
      <c r="G85" s="89">
        <v>13864424.98</v>
      </c>
      <c r="H85" s="89"/>
      <c r="I85" s="5"/>
      <c r="J85" s="5"/>
      <c r="K85" s="94"/>
      <c r="L85" s="5"/>
      <c r="M85" s="94"/>
      <c r="N85" s="94"/>
      <c r="O85" s="5"/>
      <c r="P85" s="100"/>
      <c r="Q85" s="5"/>
      <c r="R85" s="5"/>
      <c r="S85" s="100"/>
      <c r="T85" s="5"/>
      <c r="U85" s="5"/>
      <c r="V85" s="5"/>
      <c r="W85" s="5"/>
      <c r="X85" s="5"/>
    </row>
    <row r="86" spans="1:24" s="19" customFormat="1" ht="12.75" customHeight="1" x14ac:dyDescent="0.25">
      <c r="A86" s="6">
        <v>2</v>
      </c>
      <c r="B86" s="22"/>
      <c r="C86" s="12" t="s">
        <v>86</v>
      </c>
      <c r="D86" s="4"/>
      <c r="E86" s="21"/>
      <c r="F86" s="17"/>
      <c r="G86" s="87">
        <v>2847510.02</v>
      </c>
      <c r="H86" s="87"/>
      <c r="I86" s="21"/>
      <c r="J86" s="21"/>
      <c r="K86" s="96"/>
      <c r="L86" s="21"/>
      <c r="M86" s="96"/>
      <c r="N86" s="96"/>
      <c r="O86" s="21"/>
      <c r="P86" s="101"/>
      <c r="Q86" s="21"/>
      <c r="R86" s="21"/>
      <c r="S86" s="101"/>
      <c r="T86" s="21"/>
      <c r="U86" s="21"/>
      <c r="V86" s="21"/>
      <c r="W86" s="21"/>
      <c r="X86" s="21"/>
    </row>
    <row r="87" spans="1:24" s="19" customFormat="1" ht="12.75" customHeight="1" x14ac:dyDescent="0.25">
      <c r="A87" s="6"/>
      <c r="B87" s="22" t="s">
        <v>128</v>
      </c>
      <c r="C87" s="4" t="str">
        <f>IF(C88="","",CONCATENATE("'Исходные'!",ADDRESS(ROW(A88),COLUMN(A88),4,1),":",ADDRESS(ROW(J88)+INDEX(MATCH(1=1,B88:B349&lt;&gt;"",),)-2,COLUMN(J88),4,1)))</f>
        <v>'Исходные'!A88:J89</v>
      </c>
      <c r="D87" s="4" t="str">
        <f>IF(C88="","",CONCATENATE("'Исходные'!",ADDRESS(ROW(A88),COLUMN(A88),4,1),":",ADDRESS(ROW(A88)+INDEX(MATCH(1=1,B88:B213&lt;&gt;"",),)-2,COLUMN(A88),4,1)))</f>
        <v>'Исходные'!A88:A89</v>
      </c>
      <c r="E87" s="79"/>
      <c r="F87" s="80"/>
      <c r="G87" s="85"/>
      <c r="H87" s="85"/>
      <c r="I87" s="79"/>
      <c r="J87" s="79"/>
      <c r="K87" s="95"/>
      <c r="L87" s="79"/>
      <c r="M87" s="95"/>
      <c r="N87" s="95"/>
      <c r="O87" s="79"/>
      <c r="P87" s="99"/>
      <c r="Q87" s="79"/>
      <c r="R87" s="79"/>
      <c r="S87" s="99"/>
      <c r="T87" s="79"/>
      <c r="U87" s="79"/>
      <c r="V87" s="79"/>
      <c r="W87" s="79"/>
      <c r="X87" s="79"/>
    </row>
    <row r="88" spans="1:24" s="19" customFormat="1" ht="12.75" customHeight="1" x14ac:dyDescent="0.25">
      <c r="A88" s="6">
        <v>1</v>
      </c>
      <c r="B88" s="22"/>
      <c r="C88" s="12" t="s">
        <v>87</v>
      </c>
      <c r="D88" s="7"/>
      <c r="E88" s="5"/>
      <c r="F88" s="9"/>
      <c r="G88" s="89">
        <v>1229040.74</v>
      </c>
      <c r="H88" s="89"/>
      <c r="I88" s="5"/>
      <c r="J88" s="5"/>
      <c r="K88" s="94"/>
      <c r="L88" s="5"/>
      <c r="M88" s="94"/>
      <c r="N88" s="94"/>
      <c r="O88" s="5"/>
      <c r="P88" s="100"/>
      <c r="Q88" s="5"/>
      <c r="R88" s="5"/>
      <c r="S88" s="100"/>
      <c r="T88" s="5"/>
      <c r="U88" s="5"/>
      <c r="V88" s="5"/>
      <c r="W88" s="5"/>
      <c r="X88" s="5"/>
    </row>
    <row r="89" spans="1:24" s="19" customFormat="1" ht="12.75" customHeight="1" x14ac:dyDescent="0.25">
      <c r="A89" s="6">
        <v>2</v>
      </c>
      <c r="B89" s="22"/>
      <c r="C89" s="12" t="s">
        <v>88</v>
      </c>
      <c r="D89" s="4"/>
      <c r="E89" s="21"/>
      <c r="F89" s="17"/>
      <c r="G89" s="87">
        <v>878854</v>
      </c>
      <c r="H89" s="87"/>
      <c r="I89" s="21"/>
      <c r="J89" s="21"/>
      <c r="K89" s="96"/>
      <c r="L89" s="21"/>
      <c r="M89" s="96"/>
      <c r="N89" s="96"/>
      <c r="O89" s="21"/>
      <c r="P89" s="101"/>
      <c r="Q89" s="21"/>
      <c r="R89" s="21"/>
      <c r="S89" s="101"/>
      <c r="T89" s="21"/>
      <c r="U89" s="21"/>
      <c r="V89" s="21"/>
      <c r="W89" s="21"/>
      <c r="X89" s="21"/>
    </row>
    <row r="90" spans="1:24" s="19" customFormat="1" ht="12.75" customHeight="1" x14ac:dyDescent="0.25">
      <c r="A90" s="6"/>
      <c r="B90" s="22" t="s">
        <v>219</v>
      </c>
      <c r="C90" s="4" t="str">
        <f>IF(C91="","",CONCATENATE("'Исходные'!",ADDRESS(ROW(A91),COLUMN(A91),4,1),":",ADDRESS(ROW(J91)+INDEX(MATCH(1=1,B91:B352&lt;&gt;"",),)-2,COLUMN(J91),4,1)))</f>
        <v>'Исходные'!A91:J91</v>
      </c>
      <c r="D90" s="4" t="str">
        <f>IF(C91="","",CONCATENATE("'Исходные'!",ADDRESS(ROW(A91),COLUMN(A91),4,1),":",ADDRESS(ROW(A91)+INDEX(MATCH(1=1,B91:B216&lt;&gt;"",),)-2,COLUMN(A91),4,1)))</f>
        <v>'Исходные'!A91:A91</v>
      </c>
      <c r="E90" s="79"/>
      <c r="F90" s="80"/>
      <c r="G90" s="85"/>
      <c r="H90" s="85"/>
      <c r="I90" s="79"/>
      <c r="J90" s="79"/>
      <c r="K90" s="95"/>
      <c r="L90" s="79"/>
      <c r="M90" s="95"/>
      <c r="N90" s="95"/>
      <c r="O90" s="79"/>
      <c r="P90" s="99"/>
      <c r="Q90" s="79"/>
      <c r="R90" s="79"/>
      <c r="S90" s="99"/>
      <c r="T90" s="79"/>
      <c r="U90" s="79"/>
      <c r="V90" s="79"/>
      <c r="W90" s="79"/>
      <c r="X90" s="79"/>
    </row>
    <row r="91" spans="1:24" s="19" customFormat="1" ht="12.75" customHeight="1" x14ac:dyDescent="0.25">
      <c r="A91" s="6">
        <v>1</v>
      </c>
      <c r="B91" s="22"/>
      <c r="C91" s="12" t="s">
        <v>89</v>
      </c>
      <c r="D91" s="7"/>
      <c r="E91" s="5"/>
      <c r="F91" s="9"/>
      <c r="G91" s="89">
        <v>4123720</v>
      </c>
      <c r="H91" s="89"/>
      <c r="I91" s="5"/>
      <c r="J91" s="5"/>
      <c r="K91" s="94"/>
      <c r="L91" s="5"/>
      <c r="M91" s="94"/>
      <c r="N91" s="94"/>
      <c r="O91" s="5"/>
      <c r="P91" s="100"/>
      <c r="Q91" s="5"/>
      <c r="R91" s="5"/>
      <c r="S91" s="100"/>
      <c r="T91" s="5"/>
      <c r="U91" s="5"/>
      <c r="V91" s="5"/>
      <c r="W91" s="5"/>
      <c r="X91" s="5"/>
    </row>
    <row r="92" spans="1:24" s="19" customFormat="1" ht="12.75" customHeight="1" x14ac:dyDescent="0.25">
      <c r="A92" s="6"/>
      <c r="B92" s="22" t="s">
        <v>18</v>
      </c>
      <c r="C92" s="4" t="str">
        <f>IF(C93="","",CONCATENATE("'Исходные'!",ADDRESS(ROW(A93),COLUMN(A93),4,1),":",ADDRESS(ROW(J93)+INDEX(MATCH(1=1,B93:B354&lt;&gt;"",),)-2,COLUMN(J93),4,1)))</f>
        <v>'Исходные'!A93:J95</v>
      </c>
      <c r="D92" s="4" t="str">
        <f>IF(C93="","",CONCATENATE("'Исходные'!",ADDRESS(ROW(A93),COLUMN(A93),4,1),":",ADDRESS(ROW(A93)+INDEX(MATCH(1=1,B93:B218&lt;&gt;"",),)-2,COLUMN(A93),4,1)))</f>
        <v>'Исходные'!A93:A95</v>
      </c>
      <c r="E92" s="79"/>
      <c r="F92" s="80"/>
      <c r="G92" s="85"/>
      <c r="H92" s="85"/>
      <c r="I92" s="79"/>
      <c r="J92" s="79"/>
      <c r="K92" s="95"/>
      <c r="L92" s="79"/>
      <c r="M92" s="95"/>
      <c r="N92" s="95"/>
      <c r="O92" s="79"/>
      <c r="P92" s="99"/>
      <c r="Q92" s="79"/>
      <c r="R92" s="79"/>
      <c r="S92" s="99"/>
      <c r="T92" s="79"/>
      <c r="U92" s="79"/>
      <c r="V92" s="79"/>
      <c r="W92" s="79"/>
      <c r="X92" s="79"/>
    </row>
    <row r="93" spans="1:24" s="19" customFormat="1" ht="12.75" customHeight="1" x14ac:dyDescent="0.25">
      <c r="A93" s="6">
        <v>1</v>
      </c>
      <c r="B93" s="22"/>
      <c r="C93" s="12" t="s">
        <v>90</v>
      </c>
      <c r="D93" s="4"/>
      <c r="E93" s="21"/>
      <c r="F93" s="17"/>
      <c r="G93" s="87">
        <v>8000007.2300000004</v>
      </c>
      <c r="H93" s="87"/>
      <c r="I93" s="21"/>
      <c r="J93" s="21"/>
      <c r="K93" s="96"/>
      <c r="L93" s="21"/>
      <c r="M93" s="96"/>
      <c r="N93" s="96"/>
      <c r="O93" s="21"/>
      <c r="P93" s="101"/>
      <c r="Q93" s="21"/>
      <c r="R93" s="21"/>
      <c r="S93" s="101"/>
      <c r="T93" s="21"/>
      <c r="U93" s="21"/>
      <c r="V93" s="21"/>
      <c r="W93" s="21"/>
      <c r="X93" s="21"/>
    </row>
    <row r="94" spans="1:24" s="19" customFormat="1" ht="12.75" customHeight="1" x14ac:dyDescent="0.25">
      <c r="A94" s="6">
        <v>2</v>
      </c>
      <c r="B94" s="22"/>
      <c r="C94" s="12" t="s">
        <v>91</v>
      </c>
      <c r="D94" s="7"/>
      <c r="E94" s="5"/>
      <c r="F94" s="11"/>
      <c r="G94" s="88">
        <v>10500009.699999999</v>
      </c>
      <c r="H94" s="88"/>
      <c r="I94" s="5"/>
      <c r="J94" s="5"/>
      <c r="K94" s="94"/>
      <c r="L94" s="5"/>
      <c r="M94" s="94"/>
      <c r="N94" s="94"/>
      <c r="O94" s="5"/>
      <c r="P94" s="100"/>
      <c r="Q94" s="5"/>
      <c r="R94" s="5"/>
      <c r="S94" s="100"/>
      <c r="T94" s="5"/>
      <c r="U94" s="5"/>
      <c r="V94" s="5"/>
      <c r="W94" s="5"/>
      <c r="X94" s="5"/>
    </row>
    <row r="95" spans="1:24" s="19" customFormat="1" ht="12.75" customHeight="1" x14ac:dyDescent="0.25">
      <c r="A95" s="6">
        <v>3</v>
      </c>
      <c r="B95" s="22"/>
      <c r="C95" s="12" t="s">
        <v>260</v>
      </c>
      <c r="D95" s="7"/>
      <c r="E95" s="5"/>
      <c r="F95" s="11"/>
      <c r="G95" s="88">
        <v>7134152.6799999997</v>
      </c>
      <c r="H95" s="88"/>
      <c r="I95" s="5"/>
      <c r="J95" s="5"/>
      <c r="K95" s="94"/>
      <c r="L95" s="5"/>
      <c r="M95" s="94"/>
      <c r="N95" s="94"/>
      <c r="O95" s="5"/>
      <c r="P95" s="100"/>
      <c r="Q95" s="5"/>
      <c r="R95" s="5"/>
      <c r="S95" s="100"/>
      <c r="T95" s="5"/>
      <c r="U95" s="5"/>
      <c r="V95" s="5"/>
      <c r="W95" s="5"/>
      <c r="X95" s="5"/>
    </row>
    <row r="96" spans="1:24" s="19" customFormat="1" ht="12.75" customHeight="1" x14ac:dyDescent="0.25">
      <c r="A96" s="6"/>
      <c r="B96" s="22" t="s">
        <v>220</v>
      </c>
      <c r="C96" s="4" t="str">
        <f>IF(C97="","",CONCATENATE("'Исходные'!",ADDRESS(ROW(A97),COLUMN(A97),4,1),":",ADDRESS(ROW(J97)+INDEX(MATCH(1=1,B97:B357&lt;&gt;"",),)-2,COLUMN(J97),4,1)))</f>
        <v>'Исходные'!A97:J97</v>
      </c>
      <c r="D96" s="4" t="str">
        <f>IF(C97="","",CONCATENATE("'Исходные'!",ADDRESS(ROW(A97),COLUMN(A97),4,1),":",ADDRESS(ROW(A97)+INDEX(MATCH(1=1,B97:B221&lt;&gt;"",),)-2,COLUMN(A97),4,1)))</f>
        <v>'Исходные'!A97:A97</v>
      </c>
      <c r="E96" s="79"/>
      <c r="F96" s="80"/>
      <c r="G96" s="85"/>
      <c r="H96" s="85"/>
      <c r="I96" s="79"/>
      <c r="J96" s="79"/>
      <c r="K96" s="95"/>
      <c r="L96" s="79"/>
      <c r="M96" s="95"/>
      <c r="N96" s="95"/>
      <c r="O96" s="79"/>
      <c r="P96" s="99"/>
      <c r="Q96" s="79"/>
      <c r="R96" s="79"/>
      <c r="S96" s="99"/>
      <c r="T96" s="79"/>
      <c r="U96" s="79"/>
      <c r="V96" s="79"/>
      <c r="W96" s="79"/>
      <c r="X96" s="79"/>
    </row>
    <row r="97" spans="1:24" s="19" customFormat="1" ht="12.75" customHeight="1" x14ac:dyDescent="0.25">
      <c r="A97" s="6">
        <v>1</v>
      </c>
      <c r="B97" s="22"/>
      <c r="C97" s="12" t="s">
        <v>92</v>
      </c>
      <c r="D97" s="4"/>
      <c r="E97" s="21"/>
      <c r="F97" s="17"/>
      <c r="G97" s="87">
        <v>3150000</v>
      </c>
      <c r="H97" s="87"/>
      <c r="I97" s="21"/>
      <c r="J97" s="21"/>
      <c r="K97" s="96"/>
      <c r="L97" s="21"/>
      <c r="M97" s="96"/>
      <c r="N97" s="96"/>
      <c r="O97" s="21"/>
      <c r="P97" s="101"/>
      <c r="Q97" s="21"/>
      <c r="R97" s="21"/>
      <c r="S97" s="101"/>
      <c r="T97" s="21"/>
      <c r="U97" s="21"/>
      <c r="V97" s="21"/>
      <c r="W97" s="21"/>
      <c r="X97" s="21"/>
    </row>
    <row r="98" spans="1:24" s="19" customFormat="1" ht="12.75" customHeight="1" x14ac:dyDescent="0.25">
      <c r="A98" s="6"/>
      <c r="B98" s="22" t="s">
        <v>221</v>
      </c>
      <c r="C98" s="4" t="str">
        <f>IF(C99="","",CONCATENATE("'Исходные'!",ADDRESS(ROW(A99),COLUMN(A99),4,1),":",ADDRESS(ROW(J99)+INDEX(MATCH(1=1,B99:B359&lt;&gt;"",),)-2,COLUMN(J99),4,1)))</f>
        <v>'Исходные'!A99:J99</v>
      </c>
      <c r="D98" s="4" t="str">
        <f>IF(C99="","",CONCATENATE("'Исходные'!",ADDRESS(ROW(A99),COLUMN(A99),4,1),":",ADDRESS(ROW(A99)+INDEX(MATCH(1=1,B99:B223&lt;&gt;"",),)-2,COLUMN(A99),4,1)))</f>
        <v>'Исходные'!A99:A99</v>
      </c>
      <c r="E98" s="79"/>
      <c r="F98" s="80"/>
      <c r="G98" s="85"/>
      <c r="H98" s="85"/>
      <c r="I98" s="79"/>
      <c r="J98" s="79"/>
      <c r="K98" s="95"/>
      <c r="L98" s="79"/>
      <c r="M98" s="95"/>
      <c r="N98" s="95"/>
      <c r="O98" s="79"/>
      <c r="P98" s="99"/>
      <c r="Q98" s="79"/>
      <c r="R98" s="79"/>
      <c r="S98" s="99"/>
      <c r="T98" s="79"/>
      <c r="U98" s="79"/>
      <c r="V98" s="79"/>
      <c r="W98" s="79"/>
      <c r="X98" s="79"/>
    </row>
    <row r="99" spans="1:24" s="19" customFormat="1" ht="12.75" customHeight="1" x14ac:dyDescent="0.25">
      <c r="A99" s="6">
        <v>1</v>
      </c>
      <c r="B99" s="22"/>
      <c r="C99" s="12" t="s">
        <v>93</v>
      </c>
      <c r="D99" s="7"/>
      <c r="E99" s="5"/>
      <c r="F99" s="9"/>
      <c r="G99" s="89">
        <v>2488033.54</v>
      </c>
      <c r="H99" s="90"/>
      <c r="I99" s="5"/>
      <c r="J99" s="5"/>
      <c r="K99" s="94"/>
      <c r="L99" s="5"/>
      <c r="M99" s="94"/>
      <c r="N99" s="94"/>
      <c r="O99" s="5"/>
      <c r="P99" s="100"/>
      <c r="Q99" s="5"/>
      <c r="R99" s="5"/>
      <c r="S99" s="100"/>
      <c r="T99" s="5"/>
      <c r="U99" s="5"/>
      <c r="V99" s="5"/>
      <c r="W99" s="5"/>
      <c r="X99" s="5"/>
    </row>
    <row r="100" spans="1:24" s="19" customFormat="1" ht="12.75" customHeight="1" x14ac:dyDescent="0.25">
      <c r="A100" s="6"/>
      <c r="B100" s="22" t="s">
        <v>222</v>
      </c>
      <c r="C100" s="4" t="str">
        <f>IF(C101="","",CONCATENATE("'Исходные'!",ADDRESS(ROW(A101),COLUMN(A101),4,1),":",ADDRESS(ROW(J101)+INDEX(MATCH(1=1,B101:B361&lt;&gt;"",),)-2,COLUMN(J101),4,1)))</f>
        <v>'Исходные'!A101:J101</v>
      </c>
      <c r="D100" s="4" t="str">
        <f>IF(C101="","",CONCATENATE("'Исходные'!",ADDRESS(ROW(A101),COLUMN(A101),4,1),":",ADDRESS(ROW(A101)+INDEX(MATCH(1=1,B101:B225&lt;&gt;"",),)-2,COLUMN(A101),4,1)))</f>
        <v>'Исходные'!A101:A101</v>
      </c>
      <c r="E100" s="79"/>
      <c r="F100" s="80"/>
      <c r="G100" s="85"/>
      <c r="H100" s="85"/>
      <c r="I100" s="79"/>
      <c r="J100" s="79"/>
      <c r="K100" s="95"/>
      <c r="L100" s="79"/>
      <c r="M100" s="95"/>
      <c r="N100" s="95"/>
      <c r="O100" s="79"/>
      <c r="P100" s="99"/>
      <c r="Q100" s="79"/>
      <c r="R100" s="79"/>
      <c r="S100" s="99"/>
      <c r="T100" s="79"/>
      <c r="U100" s="79"/>
      <c r="V100" s="79"/>
      <c r="W100" s="79"/>
      <c r="X100" s="79"/>
    </row>
    <row r="101" spans="1:24" s="19" customFormat="1" ht="12.75" customHeight="1" x14ac:dyDescent="0.25">
      <c r="A101" s="6">
        <v>1</v>
      </c>
      <c r="B101" s="22"/>
      <c r="C101" s="12" t="s">
        <v>94</v>
      </c>
      <c r="D101" s="4"/>
      <c r="E101" s="21"/>
      <c r="F101" s="17"/>
      <c r="G101" s="87">
        <v>4011859</v>
      </c>
      <c r="H101" s="87"/>
      <c r="I101" s="21"/>
      <c r="J101" s="21"/>
      <c r="K101" s="96"/>
      <c r="L101" s="21"/>
      <c r="M101" s="96"/>
      <c r="N101" s="96"/>
      <c r="O101" s="21"/>
      <c r="P101" s="101"/>
      <c r="Q101" s="21"/>
      <c r="R101" s="21"/>
      <c r="S101" s="101"/>
      <c r="T101" s="21"/>
      <c r="U101" s="21"/>
      <c r="V101" s="21"/>
      <c r="W101" s="21"/>
      <c r="X101" s="21"/>
    </row>
    <row r="102" spans="1:24" s="19" customFormat="1" ht="12.75" customHeight="1" x14ac:dyDescent="0.25">
      <c r="A102" s="6"/>
      <c r="B102" s="22" t="s">
        <v>223</v>
      </c>
      <c r="C102" s="4" t="str">
        <f>IF(C103="","",CONCATENATE("'Исходные'!",ADDRESS(ROW(A103),COLUMN(A103),4,1),":",ADDRESS(ROW(J103)+INDEX(MATCH(1=1,B103:B363&lt;&gt;"",),)-2,COLUMN(J103),4,1)))</f>
        <v>'Исходные'!A103:J104</v>
      </c>
      <c r="D102" s="4" t="str">
        <f>IF(C103="","",CONCATENATE("'Исходные'!",ADDRESS(ROW(A103),COLUMN(A103),4,1),":",ADDRESS(ROW(A103)+INDEX(MATCH(1=1,B103:B227&lt;&gt;"",),)-2,COLUMN(A103),4,1)))</f>
        <v>'Исходные'!A103:A104</v>
      </c>
      <c r="E102" s="79"/>
      <c r="F102" s="80"/>
      <c r="G102" s="85"/>
      <c r="H102" s="85"/>
      <c r="I102" s="79"/>
      <c r="J102" s="79"/>
      <c r="K102" s="95"/>
      <c r="L102" s="79"/>
      <c r="M102" s="95"/>
      <c r="N102" s="95"/>
      <c r="O102" s="79"/>
      <c r="P102" s="99"/>
      <c r="Q102" s="79"/>
      <c r="R102" s="79"/>
      <c r="S102" s="99"/>
      <c r="T102" s="79"/>
      <c r="U102" s="79"/>
      <c r="V102" s="79"/>
      <c r="W102" s="79"/>
      <c r="X102" s="79"/>
    </row>
    <row r="103" spans="1:24" s="19" customFormat="1" ht="12.75" customHeight="1" x14ac:dyDescent="0.25">
      <c r="A103" s="6">
        <v>1</v>
      </c>
      <c r="B103" s="22"/>
      <c r="C103" s="12" t="s">
        <v>95</v>
      </c>
      <c r="D103" s="7"/>
      <c r="E103" s="5"/>
      <c r="F103" s="9"/>
      <c r="G103" s="89">
        <v>408842.79</v>
      </c>
      <c r="H103" s="89"/>
      <c r="I103" s="5"/>
      <c r="J103" s="5"/>
      <c r="K103" s="94"/>
      <c r="L103" s="5"/>
      <c r="M103" s="94"/>
      <c r="N103" s="94"/>
      <c r="O103" s="5"/>
      <c r="P103" s="100"/>
      <c r="Q103" s="5"/>
      <c r="R103" s="5"/>
      <c r="S103" s="100"/>
      <c r="T103" s="5"/>
      <c r="U103" s="5"/>
      <c r="V103" s="5"/>
      <c r="W103" s="5"/>
      <c r="X103" s="5"/>
    </row>
    <row r="104" spans="1:24" s="19" customFormat="1" ht="12.75" customHeight="1" x14ac:dyDescent="0.25">
      <c r="A104" s="6">
        <v>2</v>
      </c>
      <c r="B104" s="22"/>
      <c r="C104" s="12" t="s">
        <v>96</v>
      </c>
      <c r="D104" s="4"/>
      <c r="E104" s="21"/>
      <c r="F104" s="17"/>
      <c r="G104" s="87">
        <v>375369.05</v>
      </c>
      <c r="H104" s="87"/>
      <c r="I104" s="21"/>
      <c r="J104" s="21"/>
      <c r="K104" s="96"/>
      <c r="L104" s="21"/>
      <c r="M104" s="96"/>
      <c r="N104" s="96"/>
      <c r="O104" s="21"/>
      <c r="P104" s="101"/>
      <c r="Q104" s="21"/>
      <c r="R104" s="21"/>
      <c r="S104" s="101"/>
      <c r="T104" s="21"/>
      <c r="U104" s="21"/>
      <c r="V104" s="21"/>
      <c r="W104" s="21"/>
      <c r="X104" s="21"/>
    </row>
    <row r="105" spans="1:24" s="19" customFormat="1" ht="12.75" customHeight="1" x14ac:dyDescent="0.25">
      <c r="A105" s="6"/>
      <c r="B105" s="22" t="s">
        <v>133</v>
      </c>
      <c r="C105" s="4" t="str">
        <f>IF(C106="","",CONCATENATE("'Исходные'!",ADDRESS(ROW(A106),COLUMN(A106),4,1),":",ADDRESS(ROW(J106)+INDEX(MATCH(1=1,B106:B366&lt;&gt;"",),)-2,COLUMN(J106),4,1)))</f>
        <v>'Исходные'!A106:J106</v>
      </c>
      <c r="D105" s="4" t="str">
        <f>IF(C106="","",CONCATENATE("'Исходные'!",ADDRESS(ROW(A106),COLUMN(A106),4,1),":",ADDRESS(ROW(A106)+INDEX(MATCH(1=1,B106:B230&lt;&gt;"",),)-2,COLUMN(A106),4,1)))</f>
        <v>'Исходные'!A106:A106</v>
      </c>
      <c r="E105" s="79"/>
      <c r="F105" s="80"/>
      <c r="G105" s="85"/>
      <c r="H105" s="85"/>
      <c r="I105" s="79"/>
      <c r="J105" s="79"/>
      <c r="K105" s="95"/>
      <c r="L105" s="79"/>
      <c r="M105" s="95"/>
      <c r="N105" s="95"/>
      <c r="O105" s="79"/>
      <c r="P105" s="99"/>
      <c r="Q105" s="79"/>
      <c r="R105" s="79"/>
      <c r="S105" s="99"/>
      <c r="T105" s="79"/>
      <c r="U105" s="79"/>
      <c r="V105" s="79"/>
      <c r="W105" s="79"/>
      <c r="X105" s="79"/>
    </row>
    <row r="106" spans="1:24" s="19" customFormat="1" ht="12.75" customHeight="1" x14ac:dyDescent="0.25">
      <c r="A106" s="6">
        <v>1</v>
      </c>
      <c r="B106" s="22"/>
      <c r="C106" s="12" t="s">
        <v>97</v>
      </c>
      <c r="D106" s="7"/>
      <c r="E106" s="5"/>
      <c r="F106" s="9"/>
      <c r="G106" s="89">
        <v>3475000</v>
      </c>
      <c r="H106" s="89"/>
      <c r="I106" s="5"/>
      <c r="J106" s="5"/>
      <c r="K106" s="94"/>
      <c r="L106" s="5"/>
      <c r="M106" s="94"/>
      <c r="N106" s="94"/>
      <c r="O106" s="5"/>
      <c r="P106" s="100"/>
      <c r="Q106" s="5"/>
      <c r="R106" s="5"/>
      <c r="S106" s="100"/>
      <c r="T106" s="5"/>
      <c r="U106" s="5"/>
      <c r="V106" s="5"/>
      <c r="W106" s="5"/>
      <c r="X106" s="5"/>
    </row>
    <row r="107" spans="1:24" s="19" customFormat="1" ht="12.75" customHeight="1" x14ac:dyDescent="0.25">
      <c r="A107" s="6"/>
      <c r="B107" s="22" t="s">
        <v>20</v>
      </c>
      <c r="C107" s="4" t="str">
        <f>IF(C108="","",CONCATENATE("'Исходные'!",ADDRESS(ROW(A108),COLUMN(A108),4,1),":",ADDRESS(ROW(J108)+INDEX(MATCH(1=1,B108:B368&lt;&gt;"",),)-2,COLUMN(J108),4,1)))</f>
        <v>'Исходные'!A108:J110</v>
      </c>
      <c r="D107" s="4" t="str">
        <f>IF(C108="","",CONCATENATE("'Исходные'!",ADDRESS(ROW(A108),COLUMN(A108),4,1),":",ADDRESS(ROW(A108)+INDEX(MATCH(1=1,B108:B232&lt;&gt;"",),)-2,COLUMN(A108),4,1)))</f>
        <v>'Исходные'!A108:A110</v>
      </c>
      <c r="E107" s="79"/>
      <c r="F107" s="80"/>
      <c r="G107" s="85"/>
      <c r="H107" s="85"/>
      <c r="I107" s="79"/>
      <c r="J107" s="79"/>
      <c r="K107" s="95"/>
      <c r="L107" s="79"/>
      <c r="M107" s="95"/>
      <c r="N107" s="95"/>
      <c r="O107" s="79"/>
      <c r="P107" s="99"/>
      <c r="Q107" s="79"/>
      <c r="R107" s="79"/>
      <c r="S107" s="99"/>
      <c r="T107" s="79"/>
      <c r="U107" s="79"/>
      <c r="V107" s="79"/>
      <c r="W107" s="79"/>
      <c r="X107" s="79"/>
    </row>
    <row r="108" spans="1:24" s="19" customFormat="1" ht="12.75" customHeight="1" x14ac:dyDescent="0.25">
      <c r="A108" s="6">
        <v>1</v>
      </c>
      <c r="B108" s="22"/>
      <c r="C108" s="12" t="s">
        <v>98</v>
      </c>
      <c r="D108" s="7"/>
      <c r="E108" s="5"/>
      <c r="F108" s="9"/>
      <c r="G108" s="89">
        <v>2463547.85</v>
      </c>
      <c r="H108" s="89"/>
      <c r="I108" s="5"/>
      <c r="J108" s="5"/>
      <c r="K108" s="94"/>
      <c r="L108" s="5"/>
      <c r="M108" s="94"/>
      <c r="N108" s="94"/>
      <c r="O108" s="5"/>
      <c r="P108" s="100"/>
      <c r="Q108" s="5"/>
      <c r="R108" s="5"/>
      <c r="S108" s="100"/>
      <c r="T108" s="5"/>
      <c r="U108" s="5"/>
      <c r="V108" s="5"/>
      <c r="W108" s="5"/>
      <c r="X108" s="5"/>
    </row>
    <row r="109" spans="1:24" s="19" customFormat="1" ht="12.75" customHeight="1" x14ac:dyDescent="0.25">
      <c r="A109" s="6">
        <v>2</v>
      </c>
      <c r="B109" s="22"/>
      <c r="C109" s="12" t="s">
        <v>99</v>
      </c>
      <c r="D109" s="4"/>
      <c r="E109" s="21"/>
      <c r="F109" s="17"/>
      <c r="G109" s="87">
        <v>4922253.58</v>
      </c>
      <c r="H109" s="87"/>
      <c r="I109" s="21"/>
      <c r="J109" s="21"/>
      <c r="K109" s="96"/>
      <c r="L109" s="21"/>
      <c r="M109" s="96"/>
      <c r="N109" s="96"/>
      <c r="O109" s="21"/>
      <c r="P109" s="101"/>
      <c r="Q109" s="21"/>
      <c r="R109" s="21"/>
      <c r="S109" s="101"/>
      <c r="T109" s="21"/>
      <c r="U109" s="21"/>
      <c r="V109" s="21"/>
      <c r="W109" s="21"/>
      <c r="X109" s="21"/>
    </row>
    <row r="110" spans="1:24" s="19" customFormat="1" ht="12.75" customHeight="1" x14ac:dyDescent="0.25">
      <c r="A110" s="6">
        <v>3</v>
      </c>
      <c r="B110" s="22"/>
      <c r="C110" s="12" t="s">
        <v>100</v>
      </c>
      <c r="D110" s="7"/>
      <c r="E110" s="5"/>
      <c r="F110" s="10"/>
      <c r="G110" s="81">
        <v>3558221.74</v>
      </c>
      <c r="H110" s="88"/>
      <c r="I110" s="5"/>
      <c r="J110" s="5"/>
      <c r="K110" s="94"/>
      <c r="L110" s="5"/>
      <c r="M110" s="94"/>
      <c r="N110" s="94"/>
      <c r="O110" s="5"/>
      <c r="P110" s="100"/>
      <c r="Q110" s="5"/>
      <c r="R110" s="5"/>
      <c r="S110" s="100"/>
      <c r="T110" s="5"/>
      <c r="U110" s="5"/>
      <c r="V110" s="5"/>
      <c r="W110" s="5"/>
      <c r="X110" s="5"/>
    </row>
    <row r="111" spans="1:24" s="19" customFormat="1" ht="12.75" customHeight="1" x14ac:dyDescent="0.25">
      <c r="A111" s="6"/>
      <c r="B111" s="22" t="s">
        <v>224</v>
      </c>
      <c r="C111" s="4" t="str">
        <f>IF(C112="","",CONCATENATE("'Исходные'!",ADDRESS(ROW(A112),COLUMN(A112),4,1),":",ADDRESS(ROW(J112)+INDEX(MATCH(1=1,B112:B372&lt;&gt;"",),)-2,COLUMN(J112),4,1)))</f>
        <v>'Исходные'!A112:J112</v>
      </c>
      <c r="D111" s="4" t="str">
        <f>IF(C112="","",CONCATENATE("'Исходные'!",ADDRESS(ROW(A112),COLUMN(A112),4,1),":",ADDRESS(ROW(A112)+INDEX(MATCH(1=1,B112:B236&lt;&gt;"",),)-2,COLUMN(A112),4,1)))</f>
        <v>'Исходные'!A112:A112</v>
      </c>
      <c r="E111" s="79"/>
      <c r="F111" s="80"/>
      <c r="G111" s="85"/>
      <c r="H111" s="85"/>
      <c r="I111" s="79"/>
      <c r="J111" s="79"/>
      <c r="K111" s="95"/>
      <c r="L111" s="79"/>
      <c r="M111" s="95"/>
      <c r="N111" s="95"/>
      <c r="O111" s="79"/>
      <c r="P111" s="99"/>
      <c r="Q111" s="79"/>
      <c r="R111" s="79"/>
      <c r="S111" s="99"/>
      <c r="T111" s="79"/>
      <c r="U111" s="79"/>
      <c r="V111" s="79"/>
      <c r="W111" s="79"/>
      <c r="X111" s="79"/>
    </row>
    <row r="112" spans="1:24" s="19" customFormat="1" ht="12.75" customHeight="1" x14ac:dyDescent="0.25">
      <c r="A112" s="6">
        <v>1</v>
      </c>
      <c r="B112" s="22"/>
      <c r="C112" s="12" t="s">
        <v>101</v>
      </c>
      <c r="D112" s="7"/>
      <c r="E112" s="5"/>
      <c r="F112" s="10"/>
      <c r="G112" s="81">
        <v>4336488.13</v>
      </c>
      <c r="H112" s="88"/>
      <c r="I112" s="5"/>
      <c r="J112" s="5"/>
      <c r="K112" s="94"/>
      <c r="L112" s="5"/>
      <c r="M112" s="94"/>
      <c r="N112" s="94"/>
      <c r="O112" s="5"/>
      <c r="P112" s="100"/>
      <c r="Q112" s="5"/>
      <c r="R112" s="5"/>
      <c r="S112" s="100"/>
      <c r="T112" s="5"/>
      <c r="U112" s="5"/>
      <c r="V112" s="5"/>
      <c r="W112" s="5"/>
      <c r="X112" s="5"/>
    </row>
    <row r="113" spans="1:24" s="19" customFormat="1" ht="12.75" customHeight="1" x14ac:dyDescent="0.25">
      <c r="A113" s="6"/>
      <c r="B113" s="22" t="s">
        <v>225</v>
      </c>
      <c r="C113" s="4" t="str">
        <f>IF(C114="","",CONCATENATE("'Исходные'!",ADDRESS(ROW(A114),COLUMN(A114),4,1),":",ADDRESS(ROW(J114)+INDEX(MATCH(1=1,B114:B374&lt;&gt;"",),)-2,COLUMN(J114),4,1)))</f>
        <v>'Исходные'!A114:J115</v>
      </c>
      <c r="D113" s="4" t="str">
        <f>IF(C114="","",CONCATENATE("'Исходные'!",ADDRESS(ROW(A114),COLUMN(A114),4,1),":",ADDRESS(ROW(A114)+INDEX(MATCH(1=1,B114:B238&lt;&gt;"",),)-2,COLUMN(A114),4,1)))</f>
        <v>'Исходные'!A114:A115</v>
      </c>
      <c r="E113" s="79"/>
      <c r="F113" s="80"/>
      <c r="G113" s="85"/>
      <c r="H113" s="85"/>
      <c r="I113" s="79"/>
      <c r="J113" s="79"/>
      <c r="K113" s="95"/>
      <c r="L113" s="79"/>
      <c r="M113" s="95"/>
      <c r="N113" s="95"/>
      <c r="O113" s="79"/>
      <c r="P113" s="99"/>
      <c r="Q113" s="79"/>
      <c r="R113" s="79"/>
      <c r="S113" s="99"/>
      <c r="T113" s="79"/>
      <c r="U113" s="79"/>
      <c r="V113" s="79"/>
      <c r="W113" s="79"/>
      <c r="X113" s="79"/>
    </row>
    <row r="114" spans="1:24" s="19" customFormat="1" ht="12.75" customHeight="1" x14ac:dyDescent="0.25">
      <c r="A114" s="6">
        <v>1</v>
      </c>
      <c r="B114" s="22"/>
      <c r="C114" s="104" t="s">
        <v>102</v>
      </c>
      <c r="D114" s="7"/>
      <c r="E114" s="5"/>
      <c r="F114" s="10"/>
      <c r="G114" s="81">
        <v>3092783.51</v>
      </c>
      <c r="H114" s="88"/>
      <c r="I114" s="5"/>
      <c r="J114" s="5"/>
      <c r="K114" s="94"/>
      <c r="L114" s="5"/>
      <c r="M114" s="94"/>
      <c r="N114" s="94"/>
      <c r="O114" s="5"/>
      <c r="P114" s="100"/>
      <c r="Q114" s="5"/>
      <c r="R114" s="5"/>
      <c r="S114" s="100"/>
      <c r="T114" s="5"/>
      <c r="U114" s="5"/>
      <c r="V114" s="5"/>
      <c r="W114" s="5"/>
      <c r="X114" s="5"/>
    </row>
    <row r="115" spans="1:24" s="19" customFormat="1" ht="12.75" customHeight="1" x14ac:dyDescent="0.25">
      <c r="A115" s="6">
        <v>2</v>
      </c>
      <c r="B115" s="22"/>
      <c r="C115" s="104" t="s">
        <v>259</v>
      </c>
      <c r="D115" s="7"/>
      <c r="E115" s="5"/>
      <c r="F115" s="10"/>
      <c r="G115" s="81">
        <v>2061855.67</v>
      </c>
      <c r="H115" s="88"/>
      <c r="I115" s="5"/>
      <c r="J115" s="5"/>
      <c r="K115" s="94"/>
      <c r="L115" s="5"/>
      <c r="M115" s="94"/>
      <c r="N115" s="94"/>
      <c r="O115" s="5"/>
      <c r="P115" s="100"/>
      <c r="Q115" s="5"/>
      <c r="R115" s="5"/>
      <c r="S115" s="100"/>
      <c r="T115" s="5"/>
      <c r="U115" s="5"/>
      <c r="V115" s="5"/>
      <c r="W115" s="5"/>
      <c r="X115" s="5"/>
    </row>
    <row r="116" spans="1:24" s="19" customFormat="1" ht="12.75" customHeight="1" x14ac:dyDescent="0.25">
      <c r="A116" s="6"/>
      <c r="B116" s="22" t="s">
        <v>21</v>
      </c>
      <c r="C116" s="4" t="str">
        <f>IF(C117="","",CONCATENATE("'Исходные'!",ADDRESS(ROW(A117),COLUMN(A117),4,1),":",ADDRESS(ROW(J117)+INDEX(MATCH(1=1,B117:B376&lt;&gt;"",),)-2,COLUMN(J117),4,1)))</f>
        <v>'Исходные'!A117:J121</v>
      </c>
      <c r="D116" s="4" t="str">
        <f>IF(C117="","",CONCATENATE("'Исходные'!",ADDRESS(ROW(A117),COLUMN(A117),4,1),":",ADDRESS(ROW(A117)+INDEX(MATCH(1=1,B117:B240&lt;&gt;"",),)-2,COLUMN(A117),4,1)))</f>
        <v>'Исходные'!A117:A121</v>
      </c>
      <c r="E116" s="79"/>
      <c r="F116" s="80"/>
      <c r="G116" s="85"/>
      <c r="H116" s="85"/>
      <c r="I116" s="79"/>
      <c r="J116" s="79"/>
      <c r="K116" s="95"/>
      <c r="L116" s="79"/>
      <c r="M116" s="95"/>
      <c r="N116" s="95"/>
      <c r="O116" s="79"/>
      <c r="P116" s="99"/>
      <c r="Q116" s="79"/>
      <c r="R116" s="79"/>
      <c r="S116" s="99"/>
      <c r="T116" s="79"/>
      <c r="U116" s="79"/>
      <c r="V116" s="79"/>
      <c r="W116" s="79"/>
      <c r="X116" s="79"/>
    </row>
    <row r="117" spans="1:24" s="19" customFormat="1" ht="12.75" customHeight="1" x14ac:dyDescent="0.25">
      <c r="A117" s="6">
        <v>1</v>
      </c>
      <c r="B117" s="22"/>
      <c r="C117" s="12" t="s">
        <v>103</v>
      </c>
      <c r="D117" s="4"/>
      <c r="E117" s="21"/>
      <c r="F117" s="17"/>
      <c r="G117" s="87">
        <v>5160218.0599999996</v>
      </c>
      <c r="H117" s="87"/>
      <c r="I117" s="21"/>
      <c r="J117" s="21"/>
      <c r="K117" s="96"/>
      <c r="L117" s="21"/>
      <c r="M117" s="96"/>
      <c r="N117" s="96"/>
      <c r="O117" s="21"/>
      <c r="P117" s="101"/>
      <c r="Q117" s="21"/>
      <c r="R117" s="21"/>
      <c r="S117" s="101"/>
      <c r="T117" s="21"/>
      <c r="U117" s="21"/>
      <c r="V117" s="21"/>
      <c r="W117" s="21"/>
      <c r="X117" s="21"/>
    </row>
    <row r="118" spans="1:24" s="19" customFormat="1" ht="12.75" customHeight="1" x14ac:dyDescent="0.25">
      <c r="A118" s="6">
        <v>2</v>
      </c>
      <c r="B118" s="22"/>
      <c r="C118" s="12" t="s">
        <v>104</v>
      </c>
      <c r="D118" s="7"/>
      <c r="E118" s="5"/>
      <c r="F118" s="10"/>
      <c r="G118" s="81">
        <v>681700.26</v>
      </c>
      <c r="H118" s="81"/>
      <c r="I118" s="5"/>
      <c r="J118" s="5"/>
      <c r="K118" s="94"/>
      <c r="L118" s="5"/>
      <c r="M118" s="94"/>
      <c r="N118" s="94"/>
      <c r="O118" s="5"/>
      <c r="P118" s="100"/>
      <c r="Q118" s="5"/>
      <c r="R118" s="5"/>
      <c r="S118" s="100"/>
      <c r="T118" s="5"/>
      <c r="U118" s="5"/>
      <c r="V118" s="5"/>
      <c r="W118" s="5"/>
      <c r="X118" s="5"/>
    </row>
    <row r="119" spans="1:24" s="19" customFormat="1" ht="12.75" customHeight="1" x14ac:dyDescent="0.25">
      <c r="A119" s="6">
        <v>3</v>
      </c>
      <c r="B119" s="22"/>
      <c r="C119" s="12" t="s">
        <v>105</v>
      </c>
      <c r="D119" s="4"/>
      <c r="E119" s="21"/>
      <c r="F119" s="17"/>
      <c r="G119" s="87">
        <v>1897184.67</v>
      </c>
      <c r="H119" s="87"/>
      <c r="I119" s="21"/>
      <c r="J119" s="21"/>
      <c r="K119" s="96"/>
      <c r="L119" s="21"/>
      <c r="M119" s="96"/>
      <c r="N119" s="96"/>
      <c r="O119" s="21"/>
      <c r="P119" s="101"/>
      <c r="Q119" s="21"/>
      <c r="R119" s="21"/>
      <c r="S119" s="101"/>
      <c r="T119" s="21"/>
      <c r="U119" s="21"/>
      <c r="V119" s="21"/>
      <c r="W119" s="21"/>
      <c r="X119" s="21"/>
    </row>
    <row r="120" spans="1:24" s="19" customFormat="1" ht="12.75" customHeight="1" x14ac:dyDescent="0.25">
      <c r="A120" s="6">
        <v>4</v>
      </c>
      <c r="B120" s="22"/>
      <c r="C120" s="12" t="s">
        <v>106</v>
      </c>
      <c r="D120" s="7"/>
      <c r="E120" s="5"/>
      <c r="F120" s="9"/>
      <c r="G120" s="89">
        <v>3502455.67</v>
      </c>
      <c r="H120" s="89"/>
      <c r="I120" s="5"/>
      <c r="J120" s="5"/>
      <c r="K120" s="94"/>
      <c r="L120" s="5"/>
      <c r="M120" s="94"/>
      <c r="N120" s="94"/>
      <c r="O120" s="5"/>
      <c r="P120" s="100"/>
      <c r="Q120" s="5"/>
      <c r="R120" s="5"/>
      <c r="S120" s="100"/>
      <c r="T120" s="5"/>
      <c r="U120" s="5"/>
      <c r="V120" s="5"/>
      <c r="W120" s="5"/>
      <c r="X120" s="5"/>
    </row>
    <row r="121" spans="1:24" s="19" customFormat="1" ht="12.75" customHeight="1" x14ac:dyDescent="0.25">
      <c r="A121" s="6">
        <v>5</v>
      </c>
      <c r="B121" s="22"/>
      <c r="C121" s="12" t="s">
        <v>107</v>
      </c>
      <c r="D121" s="7"/>
      <c r="E121" s="5"/>
      <c r="F121" s="9"/>
      <c r="G121" s="89">
        <v>2013913.79</v>
      </c>
      <c r="H121" s="89"/>
      <c r="I121" s="5"/>
      <c r="J121" s="5"/>
      <c r="K121" s="94"/>
      <c r="L121" s="5"/>
      <c r="M121" s="94"/>
      <c r="N121" s="94"/>
      <c r="O121" s="5"/>
      <c r="P121" s="100"/>
      <c r="Q121" s="5"/>
      <c r="R121" s="5"/>
      <c r="S121" s="100"/>
      <c r="T121" s="5"/>
      <c r="U121" s="5"/>
      <c r="V121" s="5"/>
      <c r="W121" s="5"/>
      <c r="X121" s="5"/>
    </row>
    <row r="122" spans="1:24" s="19" customFormat="1" ht="12.75" customHeight="1" x14ac:dyDescent="0.25">
      <c r="A122" s="6"/>
      <c r="B122" s="22" t="s">
        <v>226</v>
      </c>
      <c r="C122" s="4" t="str">
        <f>IF(C123="","",CONCATENATE("'Исходные'!",ADDRESS(ROW(A123),COLUMN(A123),4,1),":",ADDRESS(ROW(J123)+INDEX(MATCH(1=1,B123:B382&lt;&gt;"",),)-2,COLUMN(J123),4,1)))</f>
        <v>'Исходные'!A123:J123</v>
      </c>
      <c r="D122" s="4" t="str">
        <f>IF(C123="","",CONCATENATE("'Исходные'!",ADDRESS(ROW(A123),COLUMN(A123),4,1),":",ADDRESS(ROW(A123)+INDEX(MATCH(1=1,B123:B246&lt;&gt;"",),)-2,COLUMN(A123),4,1)))</f>
        <v>'Исходные'!A123:A123</v>
      </c>
      <c r="E122" s="79"/>
      <c r="F122" s="80"/>
      <c r="G122" s="85"/>
      <c r="H122" s="85"/>
      <c r="I122" s="79"/>
      <c r="J122" s="79"/>
      <c r="K122" s="95"/>
      <c r="L122" s="79"/>
      <c r="M122" s="95"/>
      <c r="N122" s="95"/>
      <c r="O122" s="79"/>
      <c r="P122" s="99"/>
      <c r="Q122" s="79"/>
      <c r="R122" s="79"/>
      <c r="S122" s="99"/>
      <c r="T122" s="79"/>
      <c r="U122" s="79"/>
      <c r="V122" s="79"/>
      <c r="W122" s="79"/>
      <c r="X122" s="79"/>
    </row>
    <row r="123" spans="1:24" s="19" customFormat="1" ht="12.75" customHeight="1" x14ac:dyDescent="0.25">
      <c r="A123" s="6">
        <v>1</v>
      </c>
      <c r="B123" s="22"/>
      <c r="C123" s="12" t="s">
        <v>108</v>
      </c>
      <c r="D123" s="7"/>
      <c r="E123" s="5"/>
      <c r="F123" s="9"/>
      <c r="G123" s="89">
        <v>5155000</v>
      </c>
      <c r="H123" s="89"/>
      <c r="I123" s="5"/>
      <c r="J123" s="5"/>
      <c r="K123" s="94"/>
      <c r="L123" s="5"/>
      <c r="M123" s="94"/>
      <c r="N123" s="94"/>
      <c r="O123" s="5"/>
      <c r="P123" s="100"/>
      <c r="Q123" s="5"/>
      <c r="R123" s="5"/>
      <c r="S123" s="100"/>
      <c r="T123" s="5"/>
      <c r="U123" s="5"/>
      <c r="V123" s="5"/>
      <c r="W123" s="5"/>
      <c r="X123" s="5"/>
    </row>
    <row r="124" spans="1:24" s="19" customFormat="1" ht="12.75" customHeight="1" x14ac:dyDescent="0.25">
      <c r="A124" s="6"/>
      <c r="B124" s="22" t="s">
        <v>227</v>
      </c>
      <c r="C124" s="4" t="str">
        <f>IF(C125="","",CONCATENATE("'Исходные'!",ADDRESS(ROW(A125),COLUMN(A125),4,1),":",ADDRESS(ROW(J125)+INDEX(MATCH(1=1,B125:B384&lt;&gt;"",),)-2,COLUMN(J125),4,1)))</f>
        <v>'Исходные'!A125:J125</v>
      </c>
      <c r="D124" s="4" t="str">
        <f>IF(C125="","",CONCATENATE("'Исходные'!",ADDRESS(ROW(A125),COLUMN(A125),4,1),":",ADDRESS(ROW(A125)+INDEX(MATCH(1=1,B125:B248&lt;&gt;"",),)-2,COLUMN(A125),4,1)))</f>
        <v>'Исходные'!A125:A125</v>
      </c>
      <c r="E124" s="79"/>
      <c r="F124" s="80"/>
      <c r="G124" s="85"/>
      <c r="H124" s="85"/>
      <c r="I124" s="79"/>
      <c r="J124" s="79"/>
      <c r="K124" s="95"/>
      <c r="L124" s="79"/>
      <c r="M124" s="95"/>
      <c r="N124" s="95"/>
      <c r="O124" s="79"/>
      <c r="P124" s="99"/>
      <c r="Q124" s="79"/>
      <c r="R124" s="79"/>
      <c r="S124" s="99"/>
      <c r="T124" s="79"/>
      <c r="U124" s="79"/>
      <c r="V124" s="79"/>
      <c r="W124" s="79"/>
      <c r="X124" s="79"/>
    </row>
    <row r="125" spans="1:24" s="19" customFormat="1" ht="12.75" customHeight="1" x14ac:dyDescent="0.25">
      <c r="A125" s="6">
        <v>1</v>
      </c>
      <c r="B125" s="22"/>
      <c r="C125" s="12" t="s">
        <v>109</v>
      </c>
      <c r="D125" s="4"/>
      <c r="E125" s="21"/>
      <c r="F125" s="17"/>
      <c r="G125" s="87">
        <v>4137531.25</v>
      </c>
      <c r="H125" s="87"/>
      <c r="I125" s="21"/>
      <c r="J125" s="21"/>
      <c r="K125" s="96"/>
      <c r="L125" s="21"/>
      <c r="M125" s="96"/>
      <c r="N125" s="96"/>
      <c r="O125" s="21"/>
      <c r="P125" s="101"/>
      <c r="Q125" s="21"/>
      <c r="R125" s="21"/>
      <c r="S125" s="101"/>
      <c r="T125" s="21"/>
      <c r="U125" s="21"/>
      <c r="V125" s="21"/>
      <c r="W125" s="21"/>
      <c r="X125" s="21"/>
    </row>
    <row r="126" spans="1:24" s="19" customFormat="1" ht="12.75" customHeight="1" x14ac:dyDescent="0.25">
      <c r="A126" s="6"/>
      <c r="B126" s="22" t="s">
        <v>228</v>
      </c>
      <c r="C126" s="4" t="str">
        <f>IF(C127="","",CONCATENATE("'Исходные'!",ADDRESS(ROW(A127),COLUMN(A127),4,1),":",ADDRESS(ROW(J127)+INDEX(MATCH(1=1,B127:B386&lt;&gt;"",),)-2,COLUMN(J127),4,1)))</f>
        <v>'Исходные'!A127:J127</v>
      </c>
      <c r="D126" s="4" t="str">
        <f>IF(C127="","",CONCATENATE("'Исходные'!",ADDRESS(ROW(A127),COLUMN(A127),4,1),":",ADDRESS(ROW(A127)+INDEX(MATCH(1=1,B127:B250&lt;&gt;"",),)-2,COLUMN(A127),4,1)))</f>
        <v>'Исходные'!A127:A127</v>
      </c>
      <c r="E126" s="79"/>
      <c r="F126" s="80"/>
      <c r="G126" s="85"/>
      <c r="H126" s="85"/>
      <c r="I126" s="79"/>
      <c r="J126" s="79"/>
      <c r="K126" s="95"/>
      <c r="L126" s="79"/>
      <c r="M126" s="95"/>
      <c r="N126" s="95"/>
      <c r="O126" s="79"/>
      <c r="P126" s="99"/>
      <c r="Q126" s="79"/>
      <c r="R126" s="79"/>
      <c r="S126" s="99"/>
      <c r="T126" s="79"/>
      <c r="U126" s="79"/>
      <c r="V126" s="79"/>
      <c r="W126" s="79"/>
      <c r="X126" s="79"/>
    </row>
    <row r="127" spans="1:24" s="19" customFormat="1" ht="12.75" customHeight="1" x14ac:dyDescent="0.25">
      <c r="A127" s="6">
        <v>1</v>
      </c>
      <c r="B127" s="22"/>
      <c r="C127" s="12" t="s">
        <v>110</v>
      </c>
      <c r="D127" s="7"/>
      <c r="E127" s="5"/>
      <c r="F127" s="9"/>
      <c r="G127" s="89">
        <v>4216820</v>
      </c>
      <c r="H127" s="89"/>
      <c r="I127" s="5"/>
      <c r="J127" s="5"/>
      <c r="K127" s="94"/>
      <c r="L127" s="5"/>
      <c r="M127" s="94"/>
      <c r="N127" s="94"/>
      <c r="O127" s="5"/>
      <c r="P127" s="100"/>
      <c r="Q127" s="5"/>
      <c r="R127" s="5"/>
      <c r="S127" s="100"/>
      <c r="T127" s="5"/>
      <c r="U127" s="5"/>
      <c r="V127" s="5"/>
      <c r="W127" s="5"/>
      <c r="X127" s="5"/>
    </row>
    <row r="128" spans="1:24" s="19" customFormat="1" ht="12.75" customHeight="1" x14ac:dyDescent="0.25">
      <c r="A128" s="6"/>
      <c r="B128" s="22" t="s">
        <v>236</v>
      </c>
      <c r="C128" s="4" t="str">
        <f>IF(C129="","",CONCATENATE("'Исходные'!",ADDRESS(ROW(A129),COLUMN(A129),4,1),":",ADDRESS(ROW(J129)+INDEX(MATCH(1=1,B129:B388&lt;&gt;"",),)-2,COLUMN(J129),4,1)))</f>
        <v>'Исходные'!A129:J129</v>
      </c>
      <c r="D128" s="4" t="str">
        <f>IF(C129="","",CONCATENATE("'Исходные'!",ADDRESS(ROW(A129),COLUMN(A129),4,1),":",ADDRESS(ROW(A129)+INDEX(MATCH(1=1,B129:B252&lt;&gt;"",),)-2,COLUMN(A129),4,1)))</f>
        <v>'Исходные'!A129:A129</v>
      </c>
      <c r="E128" s="79"/>
      <c r="F128" s="80"/>
      <c r="G128" s="85"/>
      <c r="H128" s="85"/>
      <c r="I128" s="79"/>
      <c r="J128" s="79"/>
      <c r="K128" s="95"/>
      <c r="L128" s="79"/>
      <c r="M128" s="95"/>
      <c r="N128" s="95"/>
      <c r="O128" s="79"/>
      <c r="P128" s="99"/>
      <c r="Q128" s="79"/>
      <c r="R128" s="79"/>
      <c r="S128" s="99"/>
      <c r="T128" s="79"/>
      <c r="U128" s="79"/>
      <c r="V128" s="79"/>
      <c r="W128" s="79"/>
      <c r="X128" s="79"/>
    </row>
    <row r="129" spans="1:24" s="19" customFormat="1" ht="12.75" customHeight="1" x14ac:dyDescent="0.25">
      <c r="A129" s="6">
        <v>1</v>
      </c>
      <c r="B129" s="22"/>
      <c r="C129" s="12" t="s">
        <v>111</v>
      </c>
      <c r="D129" s="4"/>
      <c r="E129" s="21"/>
      <c r="F129" s="17"/>
      <c r="G129" s="87">
        <v>2118940</v>
      </c>
      <c r="H129" s="87"/>
      <c r="I129" s="21"/>
      <c r="J129" s="21"/>
      <c r="K129" s="96"/>
      <c r="L129" s="21"/>
      <c r="M129" s="96"/>
      <c r="N129" s="96"/>
      <c r="O129" s="21"/>
      <c r="P129" s="101"/>
      <c r="Q129" s="21"/>
      <c r="R129" s="21"/>
      <c r="S129" s="101"/>
      <c r="T129" s="21"/>
      <c r="U129" s="21"/>
      <c r="V129" s="21"/>
      <c r="W129" s="21"/>
      <c r="X129" s="21"/>
    </row>
    <row r="130" spans="1:24" s="19" customFormat="1" ht="12.75" customHeight="1" x14ac:dyDescent="0.25">
      <c r="A130" s="6"/>
      <c r="B130" s="22" t="s">
        <v>23</v>
      </c>
      <c r="C130" s="4" t="str">
        <f>IF(C131="","",CONCATENATE("'Исходные'!",ADDRESS(ROW(A131),COLUMN(A131),4,1),":",ADDRESS(ROW(J131)+INDEX(MATCH(1=1,B131:B390&lt;&gt;"",),)-2,COLUMN(J131),4,1)))</f>
        <v>'Исходные'!A131:J131</v>
      </c>
      <c r="D130" s="4" t="str">
        <f>IF(C131="","",CONCATENATE("'Исходные'!",ADDRESS(ROW(A131),COLUMN(A131),4,1),":",ADDRESS(ROW(A131)+INDEX(MATCH(1=1,B131:B254&lt;&gt;"",),)-2,COLUMN(A131),4,1)))</f>
        <v>'Исходные'!A131:A131</v>
      </c>
      <c r="E130" s="79"/>
      <c r="F130" s="80"/>
      <c r="G130" s="85"/>
      <c r="H130" s="85"/>
      <c r="I130" s="79"/>
      <c r="J130" s="79"/>
      <c r="K130" s="95"/>
      <c r="L130" s="79"/>
      <c r="M130" s="95"/>
      <c r="N130" s="95"/>
      <c r="O130" s="79"/>
      <c r="P130" s="99"/>
      <c r="Q130" s="79"/>
      <c r="R130" s="79"/>
      <c r="S130" s="99"/>
      <c r="T130" s="79"/>
      <c r="U130" s="79"/>
      <c r="V130" s="79"/>
      <c r="W130" s="79"/>
      <c r="X130" s="79"/>
    </row>
    <row r="131" spans="1:24" s="19" customFormat="1" ht="12.75" customHeight="1" x14ac:dyDescent="0.25">
      <c r="A131" s="6">
        <v>1</v>
      </c>
      <c r="B131" s="22"/>
      <c r="C131" s="12" t="s">
        <v>112</v>
      </c>
      <c r="D131" s="7"/>
      <c r="E131" s="5"/>
      <c r="F131" s="9"/>
      <c r="G131" s="89">
        <v>9632000</v>
      </c>
      <c r="H131" s="89"/>
      <c r="I131" s="5"/>
      <c r="J131" s="5"/>
      <c r="K131" s="94"/>
      <c r="L131" s="5"/>
      <c r="M131" s="94"/>
      <c r="N131" s="94"/>
      <c r="O131" s="5"/>
      <c r="P131" s="100"/>
      <c r="Q131" s="5"/>
      <c r="R131" s="5"/>
      <c r="S131" s="100"/>
      <c r="T131" s="5"/>
      <c r="U131" s="5"/>
      <c r="V131" s="5"/>
      <c r="W131" s="5"/>
      <c r="X131" s="5"/>
    </row>
    <row r="132" spans="1:24" s="19" customFormat="1" ht="12.75" customHeight="1" x14ac:dyDescent="0.25">
      <c r="A132" s="6"/>
      <c r="B132" s="22" t="s">
        <v>134</v>
      </c>
      <c r="C132" s="4" t="str">
        <f>IF(C133="","",CONCATENATE("'Исходные'!",ADDRESS(ROW(A133),COLUMN(A133),4,1),":",ADDRESS(ROW(J133)+INDEX(MATCH(1=1,B133:B392&lt;&gt;"",),)-2,COLUMN(J133),4,1)))</f>
        <v>'Исходные'!A133:J133</v>
      </c>
      <c r="D132" s="4" t="str">
        <f>IF(C133="","",CONCATENATE("'Исходные'!",ADDRESS(ROW(A133),COLUMN(A133),4,1),":",ADDRESS(ROW(A133)+INDEX(MATCH(1=1,B133:B256&lt;&gt;"",),)-2,COLUMN(A133),4,1)))</f>
        <v>'Исходные'!A133:A133</v>
      </c>
      <c r="E132" s="79"/>
      <c r="F132" s="80"/>
      <c r="G132" s="85"/>
      <c r="H132" s="85"/>
      <c r="I132" s="79"/>
      <c r="J132" s="79"/>
      <c r="K132" s="95"/>
      <c r="L132" s="79"/>
      <c r="M132" s="95"/>
      <c r="N132" s="95"/>
      <c r="O132" s="79"/>
      <c r="P132" s="99"/>
      <c r="Q132" s="79"/>
      <c r="R132" s="79"/>
      <c r="S132" s="99"/>
      <c r="T132" s="79"/>
      <c r="U132" s="79"/>
      <c r="V132" s="79"/>
      <c r="W132" s="79"/>
      <c r="X132" s="79"/>
    </row>
    <row r="133" spans="1:24" s="19" customFormat="1" ht="12.75" customHeight="1" x14ac:dyDescent="0.25">
      <c r="A133" s="6">
        <v>1</v>
      </c>
      <c r="B133" s="13"/>
      <c r="C133" s="12" t="s">
        <v>113</v>
      </c>
      <c r="D133" s="4"/>
      <c r="E133" s="21"/>
      <c r="F133" s="17"/>
      <c r="G133" s="87">
        <v>5000000</v>
      </c>
      <c r="H133" s="87"/>
      <c r="I133" s="21"/>
      <c r="J133" s="21"/>
      <c r="K133" s="96"/>
      <c r="L133" s="21"/>
      <c r="M133" s="96"/>
      <c r="N133" s="96"/>
      <c r="O133" s="21"/>
      <c r="P133" s="101"/>
      <c r="Q133" s="21"/>
      <c r="R133" s="21"/>
      <c r="S133" s="101"/>
      <c r="T133" s="21"/>
      <c r="U133" s="21"/>
      <c r="V133" s="21"/>
      <c r="W133" s="21"/>
      <c r="X133" s="21"/>
    </row>
    <row r="134" spans="1:24" s="19" customFormat="1" ht="12.75" customHeight="1" x14ac:dyDescent="0.25">
      <c r="A134" s="6"/>
      <c r="B134" s="120" t="s">
        <v>197</v>
      </c>
      <c r="C134" s="121"/>
      <c r="D134" s="78"/>
      <c r="E134" s="18">
        <f>SUM(E7:E133)</f>
        <v>0</v>
      </c>
      <c r="F134" s="78">
        <f>COUNTA(F7:F133)</f>
        <v>0</v>
      </c>
      <c r="G134" s="18">
        <f>SUM(G7:G133)</f>
        <v>375317945.76000011</v>
      </c>
      <c r="H134" s="18">
        <f>SUM(H7:H133)</f>
        <v>0</v>
      </c>
      <c r="I134" s="91">
        <f>SUM(I7:I133)</f>
        <v>0</v>
      </c>
      <c r="J134" s="78">
        <f>COUNTA(J7:J133)</f>
        <v>0</v>
      </c>
      <c r="K134" s="78">
        <f>COUNTA(K7:K133)</f>
        <v>0</v>
      </c>
      <c r="L134" s="78">
        <f>SUM(L7:L133)</f>
        <v>0</v>
      </c>
      <c r="M134" s="78">
        <f>COUNTA(M7:M133)</f>
        <v>0</v>
      </c>
      <c r="N134" s="78">
        <f>COUNTA(N7:N133)</f>
        <v>0</v>
      </c>
      <c r="O134" s="78">
        <f>SUM(O7:O133)</f>
        <v>0</v>
      </c>
      <c r="P134" s="78">
        <f>SUM(P7:P133)</f>
        <v>0</v>
      </c>
      <c r="Q134" s="78">
        <f>COUNTA(Q7:Q133)</f>
        <v>0</v>
      </c>
      <c r="R134" s="78">
        <f>COUNTA(R7:R133)</f>
        <v>0</v>
      </c>
      <c r="S134" s="78">
        <f>SUM(S7:S133)</f>
        <v>0</v>
      </c>
      <c r="T134" s="78">
        <f t="shared" ref="T134:X134" si="0">COUNTA(T7:T133)</f>
        <v>0</v>
      </c>
      <c r="U134" s="78">
        <f t="shared" si="0"/>
        <v>0</v>
      </c>
      <c r="V134" s="78">
        <f t="shared" si="0"/>
        <v>0</v>
      </c>
      <c r="W134" s="78">
        <f t="shared" si="0"/>
        <v>0</v>
      </c>
      <c r="X134" s="78">
        <f t="shared" si="0"/>
        <v>0</v>
      </c>
    </row>
    <row r="135" spans="1:24" s="19" customFormat="1" ht="12.75" customHeight="1" x14ac:dyDescent="0.25">
      <c r="C135" s="74"/>
      <c r="E135" s="75"/>
      <c r="G135" s="92"/>
      <c r="H135" s="92"/>
      <c r="I135" s="92"/>
      <c r="K135" s="97"/>
      <c r="M135" s="97"/>
      <c r="N135" s="97"/>
      <c r="P135" s="102"/>
      <c r="S135" s="102"/>
    </row>
    <row r="136" spans="1:24" s="19" customFormat="1" ht="12.75" customHeight="1" x14ac:dyDescent="0.25">
      <c r="A136" s="134" t="s">
        <v>35</v>
      </c>
      <c r="B136" s="135"/>
      <c r="C136" s="135"/>
      <c r="E136" s="75"/>
      <c r="G136" s="92"/>
      <c r="H136" s="92"/>
      <c r="I136" s="92"/>
      <c r="K136" s="97"/>
      <c r="M136" s="97"/>
      <c r="N136" s="97"/>
      <c r="P136" s="102"/>
      <c r="S136" s="102"/>
    </row>
    <row r="137" spans="1:24" s="19" customFormat="1" ht="12.75" customHeight="1" x14ac:dyDescent="0.25">
      <c r="A137" s="22"/>
      <c r="B137" s="22" t="s">
        <v>3</v>
      </c>
      <c r="C137" s="4" t="str">
        <f>IF(C138="","",CONCATENATE("'Исходные'!",ADDRESS(ROW(A138),COLUMN(A138),4,1),":",ADDRESS(ROW(J138)+INDEX(MATCH(1=1,B138:B397&lt;&gt;"",),)-2,COLUMN(J138),4,1)))</f>
        <v>'Исходные'!A138:J138</v>
      </c>
      <c r="D137" s="4" t="str">
        <f>IF(C138="","",CONCATENATE("'Исходные'!",ADDRESS(ROW(A138),COLUMN(A138),4,1),":",ADDRESS(ROW(A138)+INDEX(MATCH(1=1,B138:B261&lt;&gt;"",),)-2,COLUMN(A138),4,1)))</f>
        <v>'Исходные'!A138:A138</v>
      </c>
      <c r="E137" s="79"/>
      <c r="F137" s="80"/>
      <c r="G137" s="85"/>
      <c r="H137" s="85"/>
      <c r="I137" s="79"/>
      <c r="J137" s="79"/>
      <c r="K137" s="95"/>
      <c r="L137" s="79"/>
      <c r="M137" s="95"/>
      <c r="N137" s="95"/>
      <c r="O137" s="79"/>
      <c r="P137" s="99"/>
      <c r="Q137" s="79"/>
      <c r="R137" s="79"/>
      <c r="S137" s="99"/>
      <c r="T137" s="79"/>
      <c r="U137" s="79"/>
      <c r="V137" s="79"/>
      <c r="W137" s="79"/>
      <c r="X137" s="79"/>
    </row>
    <row r="138" spans="1:24" s="19" customFormat="1" ht="12.75" customHeight="1" x14ac:dyDescent="0.25">
      <c r="A138" s="6">
        <v>1</v>
      </c>
      <c r="B138" s="22"/>
      <c r="C138" s="20" t="s">
        <v>195</v>
      </c>
      <c r="D138" s="4"/>
      <c r="E138" s="21"/>
      <c r="F138" s="21"/>
      <c r="G138" s="21">
        <v>25167583.399999999</v>
      </c>
      <c r="H138" s="21"/>
      <c r="I138" s="21"/>
      <c r="J138" s="21"/>
      <c r="K138" s="96"/>
      <c r="L138" s="21"/>
      <c r="M138" s="96"/>
      <c r="N138" s="96"/>
      <c r="O138" s="21"/>
      <c r="P138" s="101"/>
      <c r="Q138" s="21"/>
      <c r="R138" s="21"/>
      <c r="S138" s="101"/>
      <c r="T138" s="21"/>
      <c r="U138" s="21"/>
      <c r="V138" s="21"/>
      <c r="W138" s="21"/>
      <c r="X138" s="21"/>
    </row>
    <row r="139" spans="1:24" s="19" customFormat="1" ht="12.75" customHeight="1" x14ac:dyDescent="0.25">
      <c r="A139" s="6"/>
      <c r="B139" s="22" t="s">
        <v>4</v>
      </c>
      <c r="C139" s="4" t="str">
        <f>IF(C140="","",CONCATENATE("'Исходные'!",ADDRESS(ROW(A140),COLUMN(A140),4,1),":",ADDRESS(ROW(J140)+INDEX(MATCH(1=1,B140:B399&lt;&gt;"",),)-2,COLUMN(J140),4,1)))</f>
        <v>'Исходные'!A140:J140</v>
      </c>
      <c r="D139" s="4" t="str">
        <f>IF(C140="","",CONCATENATE("'Исходные'!",ADDRESS(ROW(A140),COLUMN(A140),4,1),":",ADDRESS(ROW(A140)+INDEX(MATCH(1=1,B140:B263&lt;&gt;"",),)-2,COLUMN(A140),4,1)))</f>
        <v>'Исходные'!A140:A140</v>
      </c>
      <c r="E139" s="79"/>
      <c r="F139" s="80"/>
      <c r="G139" s="85"/>
      <c r="H139" s="85"/>
      <c r="I139" s="79"/>
      <c r="J139" s="79"/>
      <c r="K139" s="95"/>
      <c r="L139" s="79"/>
      <c r="M139" s="95"/>
      <c r="N139" s="95"/>
      <c r="O139" s="79"/>
      <c r="P139" s="99"/>
      <c r="Q139" s="79"/>
      <c r="R139" s="79"/>
      <c r="S139" s="99"/>
      <c r="T139" s="79"/>
      <c r="U139" s="79"/>
      <c r="V139" s="79"/>
      <c r="W139" s="79"/>
      <c r="X139" s="79"/>
    </row>
    <row r="140" spans="1:24" s="19" customFormat="1" ht="12.75" customHeight="1" x14ac:dyDescent="0.25">
      <c r="A140" s="6">
        <v>1</v>
      </c>
      <c r="B140" s="22"/>
      <c r="C140" s="20" t="s">
        <v>138</v>
      </c>
      <c r="D140" s="4"/>
      <c r="E140" s="21"/>
      <c r="F140" s="21"/>
      <c r="G140" s="21">
        <v>11052700</v>
      </c>
      <c r="H140" s="21"/>
      <c r="I140" s="21"/>
      <c r="J140" s="21"/>
      <c r="K140" s="96"/>
      <c r="L140" s="21"/>
      <c r="M140" s="96"/>
      <c r="N140" s="96"/>
      <c r="O140" s="21"/>
      <c r="P140" s="101"/>
      <c r="Q140" s="21"/>
      <c r="R140" s="21"/>
      <c r="S140" s="101"/>
      <c r="T140" s="21"/>
      <c r="U140" s="21"/>
      <c r="V140" s="21"/>
      <c r="W140" s="21"/>
      <c r="X140" s="21"/>
    </row>
    <row r="141" spans="1:24" s="19" customFormat="1" ht="12.75" customHeight="1" x14ac:dyDescent="0.25">
      <c r="A141" s="6"/>
      <c r="B141" s="22" t="s">
        <v>114</v>
      </c>
      <c r="C141" s="4" t="str">
        <f>IF(C142="","",CONCATENATE("'Исходные'!",ADDRESS(ROW(A142),COLUMN(A142),4,1),":",ADDRESS(ROW(J142)+INDEX(MATCH(1=1,B142:B401&lt;&gt;"",),)-2,COLUMN(J142),4,1)))</f>
        <v>'Исходные'!A142:J142</v>
      </c>
      <c r="D141" s="4" t="str">
        <f>IF(C142="","",CONCATENATE("'Исходные'!",ADDRESS(ROW(A142),COLUMN(A142),4,1),":",ADDRESS(ROW(A142)+INDEX(MATCH(1=1,B142:B265&lt;&gt;"",),)-2,COLUMN(A142),4,1)))</f>
        <v>'Исходные'!A142:A142</v>
      </c>
      <c r="E141" s="79"/>
      <c r="F141" s="80"/>
      <c r="G141" s="85"/>
      <c r="H141" s="85"/>
      <c r="I141" s="79"/>
      <c r="J141" s="79"/>
      <c r="K141" s="95"/>
      <c r="L141" s="79"/>
      <c r="M141" s="95"/>
      <c r="N141" s="95"/>
      <c r="O141" s="79"/>
      <c r="P141" s="99"/>
      <c r="Q141" s="79"/>
      <c r="R141" s="79"/>
      <c r="S141" s="99"/>
      <c r="T141" s="79"/>
      <c r="U141" s="79"/>
      <c r="V141" s="79"/>
      <c r="W141" s="79"/>
      <c r="X141" s="79"/>
    </row>
    <row r="142" spans="1:24" s="19" customFormat="1" ht="12.75" customHeight="1" x14ac:dyDescent="0.25">
      <c r="A142" s="6">
        <v>1</v>
      </c>
      <c r="B142" s="22"/>
      <c r="C142" s="12" t="s">
        <v>137</v>
      </c>
      <c r="D142" s="17"/>
      <c r="E142" s="21"/>
      <c r="F142" s="21"/>
      <c r="G142" s="21">
        <v>1000004.55</v>
      </c>
      <c r="H142" s="21"/>
      <c r="I142" s="21"/>
      <c r="J142" s="21"/>
      <c r="K142" s="96"/>
      <c r="L142" s="21"/>
      <c r="M142" s="96"/>
      <c r="N142" s="96"/>
      <c r="O142" s="21"/>
      <c r="P142" s="101"/>
      <c r="Q142" s="21"/>
      <c r="R142" s="21"/>
      <c r="S142" s="101"/>
      <c r="T142" s="21"/>
      <c r="U142" s="21"/>
      <c r="V142" s="21"/>
      <c r="W142" s="21"/>
      <c r="X142" s="21"/>
    </row>
    <row r="143" spans="1:24" s="19" customFormat="1" ht="12.75" customHeight="1" x14ac:dyDescent="0.25">
      <c r="A143" s="6"/>
      <c r="B143" s="22" t="s">
        <v>5</v>
      </c>
      <c r="C143" s="4" t="str">
        <f>IF(C144="","",CONCATENATE("'Исходные'!",ADDRESS(ROW(A144),COLUMN(A144),4,1),":",ADDRESS(ROW(J144)+INDEX(MATCH(1=1,B144:B403&lt;&gt;"",),)-2,COLUMN(J144),4,1)))</f>
        <v>'Исходные'!A144:J145</v>
      </c>
      <c r="D143" s="4" t="str">
        <f>IF(C144="","",CONCATENATE("'Исходные'!",ADDRESS(ROW(A144),COLUMN(A144),4,1),":",ADDRESS(ROW(A144)+INDEX(MATCH(1=1,B144:B267&lt;&gt;"",),)-2,COLUMN(A144),4,1)))</f>
        <v>'Исходные'!A144:A145</v>
      </c>
      <c r="E143" s="79"/>
      <c r="F143" s="80"/>
      <c r="G143" s="85"/>
      <c r="H143" s="85"/>
      <c r="I143" s="79"/>
      <c r="J143" s="79"/>
      <c r="K143" s="95"/>
      <c r="L143" s="79"/>
      <c r="M143" s="95"/>
      <c r="N143" s="95"/>
      <c r="O143" s="79"/>
      <c r="P143" s="99"/>
      <c r="Q143" s="79"/>
      <c r="R143" s="79"/>
      <c r="S143" s="99"/>
      <c r="T143" s="79"/>
      <c r="U143" s="79"/>
      <c r="V143" s="79"/>
      <c r="W143" s="79"/>
      <c r="X143" s="79"/>
    </row>
    <row r="144" spans="1:24" s="19" customFormat="1" ht="12.75" customHeight="1" x14ac:dyDescent="0.25">
      <c r="A144" s="6">
        <v>1</v>
      </c>
      <c r="B144" s="22"/>
      <c r="C144" s="12" t="s">
        <v>140</v>
      </c>
      <c r="D144" s="17"/>
      <c r="E144" s="21"/>
      <c r="F144" s="21"/>
      <c r="G144" s="21">
        <v>16322474.9</v>
      </c>
      <c r="H144" s="21"/>
      <c r="I144" s="21"/>
      <c r="J144" s="21"/>
      <c r="K144" s="96"/>
      <c r="L144" s="21"/>
      <c r="M144" s="96"/>
      <c r="N144" s="96"/>
      <c r="O144" s="21"/>
      <c r="P144" s="101"/>
      <c r="Q144" s="21"/>
      <c r="R144" s="21"/>
      <c r="S144" s="101"/>
      <c r="T144" s="21"/>
      <c r="U144" s="21"/>
      <c r="V144" s="21"/>
      <c r="W144" s="21"/>
      <c r="X144" s="21"/>
    </row>
    <row r="145" spans="1:25" s="19" customFormat="1" ht="12.75" customHeight="1" x14ac:dyDescent="0.25">
      <c r="A145" s="6">
        <v>2</v>
      </c>
      <c r="B145" s="22"/>
      <c r="C145" s="12" t="s">
        <v>141</v>
      </c>
      <c r="D145" s="17"/>
      <c r="E145" s="21"/>
      <c r="F145" s="21"/>
      <c r="G145" s="21">
        <v>7920121.0599999996</v>
      </c>
      <c r="H145" s="21"/>
      <c r="I145" s="21"/>
      <c r="J145" s="21"/>
      <c r="K145" s="96"/>
      <c r="L145" s="21"/>
      <c r="M145" s="96"/>
      <c r="N145" s="96"/>
      <c r="O145" s="21"/>
      <c r="P145" s="101"/>
      <c r="Q145" s="21"/>
      <c r="R145" s="21"/>
      <c r="S145" s="101"/>
      <c r="T145" s="21"/>
      <c r="U145" s="21"/>
      <c r="V145" s="21"/>
      <c r="W145" s="21"/>
      <c r="X145" s="21"/>
    </row>
    <row r="146" spans="1:25" s="19" customFormat="1" ht="12.75" customHeight="1" x14ac:dyDescent="0.25">
      <c r="A146" s="6"/>
      <c r="B146" s="22" t="s">
        <v>229</v>
      </c>
      <c r="C146" s="4" t="str">
        <f>IF(C147="","",CONCATENATE("'Исходные'!",ADDRESS(ROW(A147),COLUMN(A147),4,1),":",ADDRESS(ROW(J147)+INDEX(MATCH(1=1,B147:B406&lt;&gt;"",),)-2,COLUMN(J147),4,1)))</f>
        <v>'Исходные'!A147:J147</v>
      </c>
      <c r="D146" s="4" t="str">
        <f>IF(C147="","",CONCATENATE("'Исходные'!",ADDRESS(ROW(A147),COLUMN(A147),4,1),":",ADDRESS(ROW(A147)+INDEX(MATCH(1=1,B147:B270&lt;&gt;"",),)-2,COLUMN(A147),4,1)))</f>
        <v>'Исходные'!A147:A147</v>
      </c>
      <c r="E146" s="79"/>
      <c r="F146" s="80"/>
      <c r="G146" s="85"/>
      <c r="H146" s="85"/>
      <c r="I146" s="79"/>
      <c r="J146" s="79"/>
      <c r="K146" s="95"/>
      <c r="L146" s="79"/>
      <c r="M146" s="95"/>
      <c r="N146" s="95"/>
      <c r="O146" s="79"/>
      <c r="P146" s="99"/>
      <c r="Q146" s="79"/>
      <c r="R146" s="79"/>
      <c r="S146" s="99"/>
      <c r="T146" s="79"/>
      <c r="U146" s="79"/>
      <c r="V146" s="79"/>
      <c r="W146" s="79"/>
      <c r="X146" s="79"/>
    </row>
    <row r="147" spans="1:25" s="19" customFormat="1" ht="12.75" customHeight="1" x14ac:dyDescent="0.25">
      <c r="A147" s="6">
        <v>1</v>
      </c>
      <c r="B147" s="22"/>
      <c r="C147" s="12" t="s">
        <v>139</v>
      </c>
      <c r="D147" s="17"/>
      <c r="E147" s="81"/>
      <c r="F147" s="82"/>
      <c r="G147" s="93">
        <v>5154639.18</v>
      </c>
      <c r="H147" s="93"/>
      <c r="I147" s="81"/>
      <c r="J147" s="81"/>
      <c r="K147" s="98"/>
      <c r="L147" s="81"/>
      <c r="M147" s="98"/>
      <c r="N147" s="98"/>
      <c r="O147" s="81"/>
      <c r="P147" s="103"/>
      <c r="Q147" s="81"/>
      <c r="R147" s="81"/>
      <c r="S147" s="103"/>
      <c r="T147" s="81"/>
      <c r="U147" s="81"/>
      <c r="V147" s="81"/>
      <c r="W147" s="81"/>
      <c r="X147" s="81"/>
      <c r="Y147" s="83"/>
    </row>
    <row r="148" spans="1:25" s="19" customFormat="1" ht="12.75" customHeight="1" x14ac:dyDescent="0.25">
      <c r="A148" s="6"/>
      <c r="B148" s="22" t="s">
        <v>6</v>
      </c>
      <c r="C148" s="4" t="str">
        <f>IF(C149="","",CONCATENATE("'Исходные'!",ADDRESS(ROW(A149),COLUMN(A149),4,1),":",ADDRESS(ROW(J149)+INDEX(MATCH(1=1,B149:B408&lt;&gt;"",),)-2,COLUMN(J149),4,1)))</f>
        <v>'Исходные'!A149:J149</v>
      </c>
      <c r="D148" s="4" t="str">
        <f>IF(C149="","",CONCATENATE("'Исходные'!",ADDRESS(ROW(A149),COLUMN(A149),4,1),":",ADDRESS(ROW(A149)+INDEX(MATCH(1=1,B149:B272&lt;&gt;"",),)-2,COLUMN(A149),4,1)))</f>
        <v>'Исходные'!A149:A149</v>
      </c>
      <c r="E148" s="79"/>
      <c r="F148" s="80"/>
      <c r="G148" s="85"/>
      <c r="H148" s="85"/>
      <c r="I148" s="79"/>
      <c r="J148" s="79"/>
      <c r="K148" s="95"/>
      <c r="L148" s="79"/>
      <c r="M148" s="95"/>
      <c r="N148" s="95"/>
      <c r="O148" s="79"/>
      <c r="P148" s="99"/>
      <c r="Q148" s="79"/>
      <c r="R148" s="79"/>
      <c r="S148" s="99"/>
      <c r="T148" s="79"/>
      <c r="U148" s="79"/>
      <c r="V148" s="79"/>
      <c r="W148" s="79"/>
      <c r="X148" s="79"/>
    </row>
    <row r="149" spans="1:25" s="19" customFormat="1" ht="12.75" customHeight="1" x14ac:dyDescent="0.25">
      <c r="A149" s="6">
        <v>1</v>
      </c>
      <c r="B149" s="22"/>
      <c r="C149" s="12" t="s">
        <v>142</v>
      </c>
      <c r="D149" s="17"/>
      <c r="E149" s="21"/>
      <c r="F149" s="21"/>
      <c r="G149" s="21">
        <v>21052644.440000001</v>
      </c>
      <c r="H149" s="21"/>
      <c r="I149" s="21"/>
      <c r="J149" s="21"/>
      <c r="K149" s="96"/>
      <c r="L149" s="21"/>
      <c r="M149" s="96"/>
      <c r="N149" s="96"/>
      <c r="O149" s="21"/>
      <c r="P149" s="101"/>
      <c r="Q149" s="21"/>
      <c r="R149" s="21"/>
      <c r="S149" s="101"/>
      <c r="T149" s="21"/>
      <c r="U149" s="21"/>
      <c r="V149" s="21"/>
      <c r="W149" s="21"/>
      <c r="X149" s="21"/>
    </row>
    <row r="150" spans="1:25" s="19" customFormat="1" ht="12.75" customHeight="1" x14ac:dyDescent="0.25">
      <c r="A150" s="6"/>
      <c r="B150" s="22" t="s">
        <v>8</v>
      </c>
      <c r="C150" s="4" t="str">
        <f>IF(C151="","",CONCATENATE("'Исходные'!",ADDRESS(ROW(A151),COLUMN(A151),4,1),":",ADDRESS(ROW(J151)+INDEX(MATCH(1=1,B151:B410&lt;&gt;"",),)-2,COLUMN(J151),4,1)))</f>
        <v>'Исходные'!A151:J151</v>
      </c>
      <c r="D150" s="4" t="str">
        <f>IF(C151="","",CONCATENATE("'Исходные'!",ADDRESS(ROW(A151),COLUMN(A151),4,1),":",ADDRESS(ROW(A151)+INDEX(MATCH(1=1,B151:B274&lt;&gt;"",),)-2,COLUMN(A151),4,1)))</f>
        <v>'Исходные'!A151:A151</v>
      </c>
      <c r="E150" s="79"/>
      <c r="F150" s="80"/>
      <c r="G150" s="85"/>
      <c r="H150" s="85"/>
      <c r="I150" s="79"/>
      <c r="J150" s="79"/>
      <c r="K150" s="95"/>
      <c r="L150" s="79"/>
      <c r="M150" s="95"/>
      <c r="N150" s="95"/>
      <c r="O150" s="79"/>
      <c r="P150" s="99"/>
      <c r="Q150" s="79"/>
      <c r="R150" s="79"/>
      <c r="S150" s="99"/>
      <c r="T150" s="79"/>
      <c r="U150" s="79"/>
      <c r="V150" s="79"/>
      <c r="W150" s="79"/>
      <c r="X150" s="79"/>
    </row>
    <row r="151" spans="1:25" s="19" customFormat="1" ht="12.75" customHeight="1" x14ac:dyDescent="0.25">
      <c r="A151" s="6">
        <v>1</v>
      </c>
      <c r="B151" s="22"/>
      <c r="C151" s="12" t="s">
        <v>143</v>
      </c>
      <c r="D151" s="17"/>
      <c r="E151" s="21"/>
      <c r="F151" s="21"/>
      <c r="G151" s="21">
        <v>37999290</v>
      </c>
      <c r="H151" s="21"/>
      <c r="I151" s="21"/>
      <c r="J151" s="21"/>
      <c r="K151" s="96"/>
      <c r="L151" s="21"/>
      <c r="M151" s="96"/>
      <c r="N151" s="96"/>
      <c r="O151" s="21"/>
      <c r="P151" s="101"/>
      <c r="Q151" s="21"/>
      <c r="R151" s="21"/>
      <c r="S151" s="101"/>
      <c r="T151" s="21"/>
      <c r="U151" s="21"/>
      <c r="V151" s="21"/>
      <c r="W151" s="21"/>
      <c r="X151" s="21"/>
    </row>
    <row r="152" spans="1:25" s="19" customFormat="1" ht="12.75" customHeight="1" x14ac:dyDescent="0.25">
      <c r="A152" s="6"/>
      <c r="B152" s="22" t="s">
        <v>117</v>
      </c>
      <c r="C152" s="4" t="str">
        <f>IF(C153="","",CONCATENATE("'Исходные'!",ADDRESS(ROW(A153),COLUMN(A153),4,1),":",ADDRESS(ROW(J153)+INDEX(MATCH(1=1,B153:B412&lt;&gt;"",),)-2,COLUMN(J153),4,1)))</f>
        <v>'Исходные'!A153:J155</v>
      </c>
      <c r="D152" s="4" t="str">
        <f>IF(C153="","",CONCATENATE("'Исходные'!",ADDRESS(ROW(A153),COLUMN(A153),4,1),":",ADDRESS(ROW(A153)+INDEX(MATCH(1=1,B153:B276&lt;&gt;"",),)-2,COLUMN(A153),4,1)))</f>
        <v>'Исходные'!A153:A155</v>
      </c>
      <c r="E152" s="79"/>
      <c r="F152" s="80"/>
      <c r="G152" s="85"/>
      <c r="H152" s="85"/>
      <c r="I152" s="79"/>
      <c r="J152" s="79"/>
      <c r="K152" s="95"/>
      <c r="L152" s="79"/>
      <c r="M152" s="95"/>
      <c r="N152" s="95"/>
      <c r="O152" s="79"/>
      <c r="P152" s="99"/>
      <c r="Q152" s="79"/>
      <c r="R152" s="79"/>
      <c r="S152" s="99"/>
      <c r="T152" s="79"/>
      <c r="U152" s="79"/>
      <c r="V152" s="79"/>
      <c r="W152" s="79"/>
      <c r="X152" s="79"/>
    </row>
    <row r="153" spans="1:25" s="19" customFormat="1" ht="12.75" customHeight="1" x14ac:dyDescent="0.25">
      <c r="A153" s="6">
        <v>1</v>
      </c>
      <c r="B153" s="22"/>
      <c r="C153" s="12" t="s">
        <v>146</v>
      </c>
      <c r="D153" s="17"/>
      <c r="E153" s="21"/>
      <c r="F153" s="21"/>
      <c r="G153" s="21">
        <v>5333333</v>
      </c>
      <c r="H153" s="21"/>
      <c r="I153" s="21"/>
      <c r="J153" s="21"/>
      <c r="K153" s="96"/>
      <c r="L153" s="21"/>
      <c r="M153" s="96"/>
      <c r="N153" s="96"/>
      <c r="O153" s="21"/>
      <c r="P153" s="101"/>
      <c r="Q153" s="21"/>
      <c r="R153" s="21"/>
      <c r="S153" s="101"/>
      <c r="T153" s="21"/>
      <c r="U153" s="21"/>
      <c r="V153" s="21"/>
      <c r="W153" s="21"/>
      <c r="X153" s="21"/>
    </row>
    <row r="154" spans="1:25" s="19" customFormat="1" ht="12.75" customHeight="1" x14ac:dyDescent="0.25">
      <c r="A154" s="6">
        <v>2</v>
      </c>
      <c r="B154" s="22"/>
      <c r="C154" s="12" t="s">
        <v>147</v>
      </c>
      <c r="D154" s="17"/>
      <c r="E154" s="21"/>
      <c r="F154" s="21"/>
      <c r="G154" s="21">
        <v>6400000</v>
      </c>
      <c r="H154" s="21"/>
      <c r="I154" s="21"/>
      <c r="J154" s="21"/>
      <c r="K154" s="96"/>
      <c r="L154" s="21"/>
      <c r="M154" s="96"/>
      <c r="N154" s="96"/>
      <c r="O154" s="21"/>
      <c r="P154" s="101"/>
      <c r="Q154" s="21"/>
      <c r="R154" s="21"/>
      <c r="S154" s="101"/>
      <c r="T154" s="21"/>
      <c r="U154" s="21"/>
      <c r="V154" s="21"/>
      <c r="W154" s="21"/>
      <c r="X154" s="21"/>
    </row>
    <row r="155" spans="1:25" s="19" customFormat="1" ht="12.75" customHeight="1" x14ac:dyDescent="0.25">
      <c r="A155" s="6">
        <v>3</v>
      </c>
      <c r="B155" s="22"/>
      <c r="C155" s="12" t="s">
        <v>148</v>
      </c>
      <c r="D155" s="17"/>
      <c r="E155" s="21"/>
      <c r="F155" s="21"/>
      <c r="G155" s="21">
        <v>4266667</v>
      </c>
      <c r="H155" s="21"/>
      <c r="I155" s="21"/>
      <c r="J155" s="21"/>
      <c r="K155" s="96"/>
      <c r="L155" s="21"/>
      <c r="M155" s="96"/>
      <c r="N155" s="96"/>
      <c r="O155" s="21"/>
      <c r="P155" s="101"/>
      <c r="Q155" s="21"/>
      <c r="R155" s="21"/>
      <c r="S155" s="101"/>
      <c r="T155" s="21"/>
      <c r="U155" s="21"/>
      <c r="V155" s="21"/>
      <c r="W155" s="21"/>
      <c r="X155" s="21"/>
    </row>
    <row r="156" spans="1:25" s="19" customFormat="1" ht="12.75" customHeight="1" x14ac:dyDescent="0.25">
      <c r="A156" s="6"/>
      <c r="B156" s="22" t="s">
        <v>118</v>
      </c>
      <c r="C156" s="4" t="str">
        <f>IF(C157="","",CONCATENATE("'Исходные'!",ADDRESS(ROW(A157),COLUMN(A157),4,1),":",ADDRESS(ROW(J157)+INDEX(MATCH(1=1,B157:B416&lt;&gt;"",),)-2,COLUMN(J157),4,1)))</f>
        <v>'Исходные'!A157:J157</v>
      </c>
      <c r="D156" s="4" t="str">
        <f>IF(C157="","",CONCATENATE("'Исходные'!",ADDRESS(ROW(A157),COLUMN(A157),4,1),":",ADDRESS(ROW(A157)+INDEX(MATCH(1=1,B157:B280&lt;&gt;"",),)-2,COLUMN(A157),4,1)))</f>
        <v>'Исходные'!A157:A157</v>
      </c>
      <c r="E156" s="79"/>
      <c r="F156" s="80"/>
      <c r="G156" s="85"/>
      <c r="H156" s="85"/>
      <c r="I156" s="79"/>
      <c r="J156" s="79"/>
      <c r="K156" s="95"/>
      <c r="L156" s="79"/>
      <c r="M156" s="95"/>
      <c r="N156" s="95"/>
      <c r="O156" s="79"/>
      <c r="P156" s="99"/>
      <c r="Q156" s="79"/>
      <c r="R156" s="79"/>
      <c r="S156" s="99"/>
      <c r="T156" s="79"/>
      <c r="U156" s="79"/>
      <c r="V156" s="79"/>
      <c r="W156" s="79"/>
      <c r="X156" s="79"/>
    </row>
    <row r="157" spans="1:25" s="19" customFormat="1" ht="12.75" customHeight="1" x14ac:dyDescent="0.25">
      <c r="A157" s="6">
        <v>1</v>
      </c>
      <c r="B157" s="22"/>
      <c r="C157" s="12" t="s">
        <v>145</v>
      </c>
      <c r="D157" s="17"/>
      <c r="E157" s="21"/>
      <c r="F157" s="21"/>
      <c r="G157" s="21">
        <v>7649769.6100000003</v>
      </c>
      <c r="H157" s="21"/>
      <c r="I157" s="21"/>
      <c r="J157" s="21"/>
      <c r="K157" s="96"/>
      <c r="L157" s="21"/>
      <c r="M157" s="96"/>
      <c r="N157" s="96"/>
      <c r="O157" s="21"/>
      <c r="P157" s="101"/>
      <c r="Q157" s="21"/>
      <c r="R157" s="21"/>
      <c r="S157" s="101"/>
      <c r="T157" s="21"/>
      <c r="U157" s="21"/>
      <c r="V157" s="21"/>
      <c r="W157" s="21"/>
      <c r="X157" s="21"/>
    </row>
    <row r="158" spans="1:25" s="19" customFormat="1" ht="12.75" customHeight="1" x14ac:dyDescent="0.25">
      <c r="A158" s="6"/>
      <c r="B158" s="22" t="s">
        <v>119</v>
      </c>
      <c r="C158" s="4" t="str">
        <f>IF(C159="","",CONCATENATE("'Исходные'!",ADDRESS(ROW(A159),COLUMN(A159),4,1),":",ADDRESS(ROW(J159)+INDEX(MATCH(1=1,B159:B418&lt;&gt;"",),)-2,COLUMN(J159),4,1)))</f>
        <v>'Исходные'!A159:J159</v>
      </c>
      <c r="D158" s="4" t="str">
        <f>IF(C159="","",CONCATENATE("'Исходные'!",ADDRESS(ROW(A159),COLUMN(A159),4,1),":",ADDRESS(ROW(A159)+INDEX(MATCH(1=1,B159:B282&lt;&gt;"",),)-2,COLUMN(A159),4,1)))</f>
        <v>'Исходные'!A159:A159</v>
      </c>
      <c r="E158" s="79"/>
      <c r="F158" s="80"/>
      <c r="G158" s="85"/>
      <c r="H158" s="85"/>
      <c r="I158" s="79"/>
      <c r="J158" s="79"/>
      <c r="K158" s="95"/>
      <c r="L158" s="79"/>
      <c r="M158" s="95"/>
      <c r="N158" s="95"/>
      <c r="O158" s="79"/>
      <c r="P158" s="99"/>
      <c r="Q158" s="79"/>
      <c r="R158" s="79"/>
      <c r="S158" s="99"/>
      <c r="T158" s="79"/>
      <c r="U158" s="79"/>
      <c r="V158" s="79"/>
      <c r="W158" s="79"/>
      <c r="X158" s="79"/>
    </row>
    <row r="159" spans="1:25" s="19" customFormat="1" ht="12.75" customHeight="1" x14ac:dyDescent="0.25">
      <c r="A159" s="6">
        <v>1</v>
      </c>
      <c r="B159" s="22"/>
      <c r="C159" s="12" t="s">
        <v>144</v>
      </c>
      <c r="D159" s="17"/>
      <c r="E159" s="21"/>
      <c r="F159" s="21"/>
      <c r="G159" s="21">
        <v>15750000</v>
      </c>
      <c r="H159" s="21"/>
      <c r="I159" s="21"/>
      <c r="J159" s="21"/>
      <c r="K159" s="96"/>
      <c r="L159" s="21"/>
      <c r="M159" s="96"/>
      <c r="N159" s="96"/>
      <c r="O159" s="21"/>
      <c r="P159" s="101"/>
      <c r="Q159" s="21"/>
      <c r="R159" s="21"/>
      <c r="S159" s="101"/>
      <c r="T159" s="21"/>
      <c r="U159" s="21"/>
      <c r="V159" s="21"/>
      <c r="W159" s="21"/>
      <c r="X159" s="21"/>
    </row>
    <row r="160" spans="1:25" s="19" customFormat="1" ht="12.75" customHeight="1" x14ac:dyDescent="0.25">
      <c r="A160" s="6"/>
      <c r="B160" s="22" t="s">
        <v>9</v>
      </c>
      <c r="C160" s="4" t="str">
        <f>IF(C161="","",CONCATENATE("'Исходные'!",ADDRESS(ROW(A161),COLUMN(A161),4,1),":",ADDRESS(ROW(J161)+INDEX(MATCH(1=1,B161:B420&lt;&gt;"",),)-2,COLUMN(J161),4,1)))</f>
        <v>'Исходные'!A161:J161</v>
      </c>
      <c r="D160" s="4" t="str">
        <f>IF(C161="","",CONCATENATE("'Исходные'!",ADDRESS(ROW(A161),COLUMN(A161),4,1),":",ADDRESS(ROW(A161)+INDEX(MATCH(1=1,B161:B284&lt;&gt;"",),)-2,COLUMN(A161),4,1)))</f>
        <v>'Исходные'!A161:A161</v>
      </c>
      <c r="E160" s="79"/>
      <c r="F160" s="80"/>
      <c r="G160" s="85"/>
      <c r="H160" s="85"/>
      <c r="I160" s="79"/>
      <c r="J160" s="79"/>
      <c r="K160" s="95"/>
      <c r="L160" s="79"/>
      <c r="M160" s="95"/>
      <c r="N160" s="95"/>
      <c r="O160" s="79"/>
      <c r="P160" s="99"/>
      <c r="Q160" s="79"/>
      <c r="R160" s="79"/>
      <c r="S160" s="99"/>
      <c r="T160" s="79"/>
      <c r="U160" s="79"/>
      <c r="V160" s="79"/>
      <c r="W160" s="79"/>
      <c r="X160" s="79"/>
    </row>
    <row r="161" spans="1:25" s="19" customFormat="1" ht="12.75" customHeight="1" x14ac:dyDescent="0.25">
      <c r="A161" s="6">
        <v>1</v>
      </c>
      <c r="B161" s="22"/>
      <c r="C161" s="12" t="s">
        <v>149</v>
      </c>
      <c r="D161" s="17"/>
      <c r="E161" s="81"/>
      <c r="F161" s="82"/>
      <c r="G161" s="93">
        <v>29207386.670000002</v>
      </c>
      <c r="H161" s="93"/>
      <c r="I161" s="81"/>
      <c r="J161" s="81"/>
      <c r="K161" s="98"/>
      <c r="L161" s="81"/>
      <c r="M161" s="98"/>
      <c r="N161" s="98"/>
      <c r="O161" s="81"/>
      <c r="P161" s="103"/>
      <c r="Q161" s="81"/>
      <c r="R161" s="81"/>
      <c r="S161" s="103"/>
      <c r="T161" s="81"/>
      <c r="U161" s="81"/>
      <c r="V161" s="81"/>
      <c r="W161" s="81"/>
      <c r="X161" s="81"/>
      <c r="Y161" s="83"/>
    </row>
    <row r="162" spans="1:25" s="19" customFormat="1" ht="12.75" customHeight="1" x14ac:dyDescent="0.25">
      <c r="A162" s="6"/>
      <c r="B162" s="22" t="s">
        <v>11</v>
      </c>
      <c r="C162" s="4" t="str">
        <f>IF(C163="","",CONCATENATE("'Исходные'!",ADDRESS(ROW(A163),COLUMN(A163),4,1),":",ADDRESS(ROW(J163)+INDEX(MATCH(1=1,B163:B422&lt;&gt;"",),)-2,COLUMN(J163),4,1)))</f>
        <v>'Исходные'!A163:J164</v>
      </c>
      <c r="D162" s="4" t="str">
        <f>IF(C163="","",CONCATENATE("'Исходные'!",ADDRESS(ROW(A163),COLUMN(A163),4,1),":",ADDRESS(ROW(A163)+INDEX(MATCH(1=1,B163:B286&lt;&gt;"",),)-2,COLUMN(A163),4,1)))</f>
        <v>'Исходные'!A163:A164</v>
      </c>
      <c r="E162" s="79"/>
      <c r="F162" s="80"/>
      <c r="G162" s="85"/>
      <c r="H162" s="85"/>
      <c r="I162" s="79"/>
      <c r="J162" s="79"/>
      <c r="K162" s="95"/>
      <c r="L162" s="79"/>
      <c r="M162" s="95"/>
      <c r="N162" s="95"/>
      <c r="O162" s="79"/>
      <c r="P162" s="99"/>
      <c r="Q162" s="79"/>
      <c r="R162" s="79"/>
      <c r="S162" s="99"/>
      <c r="T162" s="79"/>
      <c r="U162" s="79"/>
      <c r="V162" s="79"/>
      <c r="W162" s="79"/>
      <c r="X162" s="79"/>
    </row>
    <row r="163" spans="1:25" s="19" customFormat="1" ht="12.75" customHeight="1" x14ac:dyDescent="0.25">
      <c r="A163" s="6">
        <v>1</v>
      </c>
      <c r="B163" s="22"/>
      <c r="C163" s="12" t="s">
        <v>151</v>
      </c>
      <c r="D163" s="17"/>
      <c r="E163" s="81"/>
      <c r="F163" s="82"/>
      <c r="G163" s="93">
        <v>28047917</v>
      </c>
      <c r="H163" s="93"/>
      <c r="I163" s="81"/>
      <c r="J163" s="81"/>
      <c r="K163" s="98"/>
      <c r="L163" s="81"/>
      <c r="M163" s="98"/>
      <c r="N163" s="98"/>
      <c r="O163" s="81"/>
      <c r="P163" s="103"/>
      <c r="Q163" s="81"/>
      <c r="R163" s="81"/>
      <c r="S163" s="103"/>
      <c r="T163" s="81"/>
      <c r="U163" s="81"/>
      <c r="V163" s="81"/>
      <c r="W163" s="81"/>
      <c r="X163" s="81"/>
      <c r="Y163" s="83"/>
    </row>
    <row r="164" spans="1:25" s="19" customFormat="1" ht="12.75" customHeight="1" x14ac:dyDescent="0.25">
      <c r="A164" s="6">
        <v>2</v>
      </c>
      <c r="B164" s="22"/>
      <c r="C164" s="12" t="s">
        <v>152</v>
      </c>
      <c r="D164" s="17"/>
      <c r="E164" s="21"/>
      <c r="F164" s="21"/>
      <c r="G164" s="21">
        <v>27619083</v>
      </c>
      <c r="H164" s="21"/>
      <c r="I164" s="21"/>
      <c r="J164" s="21"/>
      <c r="K164" s="96"/>
      <c r="L164" s="21"/>
      <c r="M164" s="96"/>
      <c r="N164" s="96"/>
      <c r="O164" s="21"/>
      <c r="P164" s="101"/>
      <c r="Q164" s="21"/>
      <c r="R164" s="21"/>
      <c r="S164" s="101"/>
      <c r="T164" s="21"/>
      <c r="U164" s="21"/>
      <c r="V164" s="21"/>
      <c r="W164" s="21"/>
      <c r="X164" s="21"/>
    </row>
    <row r="165" spans="1:25" s="19" customFormat="1" ht="12.75" customHeight="1" x14ac:dyDescent="0.25">
      <c r="A165" s="6"/>
      <c r="B165" s="22" t="s">
        <v>10</v>
      </c>
      <c r="C165" s="4" t="str">
        <f>IF(C166="","",CONCATENATE("'Исходные'!",ADDRESS(ROW(A166),COLUMN(A166),4,1),":",ADDRESS(ROW(J166)+INDEX(MATCH(1=1,B166:B425&lt;&gt;"",),)-2,COLUMN(J166),4,1)))</f>
        <v>'Исходные'!A166:J166</v>
      </c>
      <c r="D165" s="4" t="str">
        <f>IF(C166="","",CONCATENATE("'Исходные'!",ADDRESS(ROW(A166),COLUMN(A166),4,1),":",ADDRESS(ROW(A166)+INDEX(MATCH(1=1,B166:B289&lt;&gt;"",),)-2,COLUMN(A166),4,1)))</f>
        <v>'Исходные'!A166:A166</v>
      </c>
      <c r="E165" s="79"/>
      <c r="F165" s="80"/>
      <c r="G165" s="85"/>
      <c r="H165" s="85"/>
      <c r="I165" s="79"/>
      <c r="J165" s="79"/>
      <c r="K165" s="95"/>
      <c r="L165" s="79"/>
      <c r="M165" s="95"/>
      <c r="N165" s="95"/>
      <c r="O165" s="79"/>
      <c r="P165" s="99"/>
      <c r="Q165" s="79"/>
      <c r="R165" s="79"/>
      <c r="S165" s="99"/>
      <c r="T165" s="79"/>
      <c r="U165" s="79"/>
      <c r="V165" s="79"/>
      <c r="W165" s="79"/>
      <c r="X165" s="79"/>
    </row>
    <row r="166" spans="1:25" s="19" customFormat="1" ht="12.75" customHeight="1" x14ac:dyDescent="0.25">
      <c r="A166" s="6">
        <v>1</v>
      </c>
      <c r="B166" s="22"/>
      <c r="C166" s="12" t="s">
        <v>36</v>
      </c>
      <c r="D166" s="17"/>
      <c r="E166" s="21"/>
      <c r="F166" s="21"/>
      <c r="G166" s="21">
        <v>5652700</v>
      </c>
      <c r="H166" s="21"/>
      <c r="I166" s="21"/>
      <c r="J166" s="21"/>
      <c r="K166" s="96"/>
      <c r="L166" s="21"/>
      <c r="M166" s="96"/>
      <c r="N166" s="96"/>
      <c r="O166" s="21"/>
      <c r="P166" s="101"/>
      <c r="Q166" s="21"/>
      <c r="R166" s="21"/>
      <c r="S166" s="101"/>
      <c r="T166" s="21"/>
      <c r="U166" s="21"/>
      <c r="V166" s="21"/>
      <c r="W166" s="21"/>
      <c r="X166" s="21"/>
    </row>
    <row r="167" spans="1:25" s="19" customFormat="1" ht="12.75" customHeight="1" x14ac:dyDescent="0.25">
      <c r="A167" s="6"/>
      <c r="B167" s="22" t="s">
        <v>121</v>
      </c>
      <c r="C167" s="4" t="str">
        <f>IF(C168="","",CONCATENATE("'Исходные'!",ADDRESS(ROW(A168),COLUMN(A168),4,1),":",ADDRESS(ROW(J168)+INDEX(MATCH(1=1,B168:B427&lt;&gt;"",),)-2,COLUMN(J168),4,1)))</f>
        <v>'Исходные'!A168:J168</v>
      </c>
      <c r="D167" s="4" t="str">
        <f>IF(C168="","",CONCATENATE("'Исходные'!",ADDRESS(ROW(A168),COLUMN(A168),4,1),":",ADDRESS(ROW(A168)+INDEX(MATCH(1=1,B168:B291&lt;&gt;"",),)-2,COLUMN(A168),4,1)))</f>
        <v>'Исходные'!A168:A168</v>
      </c>
      <c r="E167" s="79"/>
      <c r="F167" s="80"/>
      <c r="G167" s="85"/>
      <c r="H167" s="85"/>
      <c r="I167" s="79"/>
      <c r="J167" s="79"/>
      <c r="K167" s="95"/>
      <c r="L167" s="79"/>
      <c r="M167" s="95"/>
      <c r="N167" s="95"/>
      <c r="O167" s="79"/>
      <c r="P167" s="99"/>
      <c r="Q167" s="79"/>
      <c r="R167" s="79"/>
      <c r="S167" s="99"/>
      <c r="T167" s="79"/>
      <c r="U167" s="79"/>
      <c r="V167" s="79"/>
      <c r="W167" s="79"/>
      <c r="X167" s="79"/>
    </row>
    <row r="168" spans="1:25" s="19" customFormat="1" ht="12.75" customHeight="1" x14ac:dyDescent="0.25">
      <c r="A168" s="6">
        <v>1</v>
      </c>
      <c r="B168" s="22"/>
      <c r="C168" s="12" t="s">
        <v>150</v>
      </c>
      <c r="D168" s="17"/>
      <c r="E168" s="21"/>
      <c r="F168" s="21"/>
      <c r="G168" s="21">
        <v>13882870.810000001</v>
      </c>
      <c r="H168" s="21"/>
      <c r="I168" s="21"/>
      <c r="J168" s="21"/>
      <c r="K168" s="96"/>
      <c r="L168" s="21"/>
      <c r="M168" s="96"/>
      <c r="N168" s="96"/>
      <c r="O168" s="21"/>
      <c r="P168" s="101"/>
      <c r="Q168" s="21"/>
      <c r="R168" s="21"/>
      <c r="S168" s="101"/>
      <c r="T168" s="21"/>
      <c r="U168" s="21"/>
      <c r="V168" s="21"/>
      <c r="W168" s="21"/>
      <c r="X168" s="21"/>
    </row>
    <row r="169" spans="1:25" s="19" customFormat="1" ht="12.75" customHeight="1" x14ac:dyDescent="0.25">
      <c r="A169" s="6"/>
      <c r="B169" s="22" t="s">
        <v>12</v>
      </c>
      <c r="C169" s="4" t="str">
        <f>IF(C170="","",CONCATENATE("'Исходные'!",ADDRESS(ROW(A170),COLUMN(A170),4,1),":",ADDRESS(ROW(J170)+INDEX(MATCH(1=1,B170:B429&lt;&gt;"",),)-2,COLUMN(J170),4,1)))</f>
        <v>'Исходные'!A170:J171</v>
      </c>
      <c r="D169" s="4" t="str">
        <f>IF(C170="","",CONCATENATE("'Исходные'!",ADDRESS(ROW(A170),COLUMN(A170),4,1),":",ADDRESS(ROW(A170)+INDEX(MATCH(1=1,B170:B293&lt;&gt;"",),)-2,COLUMN(A170),4,1)))</f>
        <v>'Исходные'!A170:A171</v>
      </c>
      <c r="E169" s="79"/>
      <c r="F169" s="80"/>
      <c r="G169" s="85"/>
      <c r="H169" s="85"/>
      <c r="I169" s="79"/>
      <c r="J169" s="79"/>
      <c r="K169" s="95"/>
      <c r="L169" s="79"/>
      <c r="M169" s="95"/>
      <c r="N169" s="95"/>
      <c r="O169" s="79"/>
      <c r="P169" s="99"/>
      <c r="Q169" s="79"/>
      <c r="R169" s="79"/>
      <c r="S169" s="99"/>
      <c r="T169" s="79"/>
      <c r="U169" s="79"/>
      <c r="V169" s="79"/>
      <c r="W169" s="79"/>
      <c r="X169" s="79"/>
    </row>
    <row r="170" spans="1:25" s="19" customFormat="1" ht="12.75" customHeight="1" x14ac:dyDescent="0.25">
      <c r="A170" s="6">
        <v>1</v>
      </c>
      <c r="B170" s="22"/>
      <c r="C170" s="12" t="s">
        <v>155</v>
      </c>
      <c r="D170" s="17"/>
      <c r="E170" s="21"/>
      <c r="F170" s="21"/>
      <c r="G170" s="21">
        <v>5191163</v>
      </c>
      <c r="H170" s="21"/>
      <c r="I170" s="21"/>
      <c r="J170" s="21"/>
      <c r="K170" s="96"/>
      <c r="L170" s="21"/>
      <c r="M170" s="96"/>
      <c r="N170" s="96"/>
      <c r="O170" s="21"/>
      <c r="P170" s="101"/>
      <c r="Q170" s="21"/>
      <c r="R170" s="21"/>
      <c r="S170" s="101"/>
      <c r="T170" s="21"/>
      <c r="U170" s="21"/>
      <c r="V170" s="21"/>
      <c r="W170" s="21"/>
      <c r="X170" s="21"/>
    </row>
    <row r="171" spans="1:25" s="19" customFormat="1" ht="12.75" customHeight="1" x14ac:dyDescent="0.25">
      <c r="A171" s="6">
        <v>2</v>
      </c>
      <c r="B171" s="22"/>
      <c r="C171" s="12" t="s">
        <v>156</v>
      </c>
      <c r="D171" s="17"/>
      <c r="E171" s="21"/>
      <c r="F171" s="21"/>
      <c r="G171" s="21">
        <v>6389637</v>
      </c>
      <c r="H171" s="21"/>
      <c r="I171" s="21"/>
      <c r="J171" s="21"/>
      <c r="K171" s="96"/>
      <c r="L171" s="21"/>
      <c r="M171" s="96"/>
      <c r="N171" s="96"/>
      <c r="O171" s="21"/>
      <c r="P171" s="101"/>
      <c r="Q171" s="21"/>
      <c r="R171" s="21"/>
      <c r="S171" s="101"/>
      <c r="T171" s="21"/>
      <c r="U171" s="21"/>
      <c r="V171" s="21"/>
      <c r="W171" s="21"/>
      <c r="X171" s="21"/>
    </row>
    <row r="172" spans="1:25" s="19" customFormat="1" ht="12.75" customHeight="1" x14ac:dyDescent="0.25">
      <c r="A172" s="6"/>
      <c r="B172" s="22" t="s">
        <v>122</v>
      </c>
      <c r="C172" s="4" t="str">
        <f>IF(C173="","",CONCATENATE("'Исходные'!",ADDRESS(ROW(A173),COLUMN(A173),4,1),":",ADDRESS(ROW(J173)+INDEX(MATCH(1=1,B173:B432&lt;&gt;"",),)-2,COLUMN(J173),4,1)))</f>
        <v>'Исходные'!A173:J173</v>
      </c>
      <c r="D172" s="4" t="str">
        <f>IF(C173="","",CONCATENATE("'Исходные'!",ADDRESS(ROW(A173),COLUMN(A173),4,1),":",ADDRESS(ROW(A173)+INDEX(MATCH(1=1,B173:B296&lt;&gt;"",),)-2,COLUMN(A173),4,1)))</f>
        <v>'Исходные'!A173:A173</v>
      </c>
      <c r="E172" s="79"/>
      <c r="F172" s="80"/>
      <c r="G172" s="85"/>
      <c r="H172" s="85"/>
      <c r="I172" s="79"/>
      <c r="J172" s="79"/>
      <c r="K172" s="95"/>
      <c r="L172" s="79"/>
      <c r="M172" s="95"/>
      <c r="N172" s="95"/>
      <c r="O172" s="79"/>
      <c r="P172" s="99"/>
      <c r="Q172" s="79"/>
      <c r="R172" s="79"/>
      <c r="S172" s="99"/>
      <c r="T172" s="79"/>
      <c r="U172" s="79"/>
      <c r="V172" s="79"/>
      <c r="W172" s="79"/>
      <c r="X172" s="79"/>
    </row>
    <row r="173" spans="1:25" s="19" customFormat="1" ht="12.75" customHeight="1" x14ac:dyDescent="0.25">
      <c r="A173" s="6">
        <v>1</v>
      </c>
      <c r="B173" s="22"/>
      <c r="C173" s="12" t="s">
        <v>157</v>
      </c>
      <c r="D173" s="17"/>
      <c r="E173" s="21"/>
      <c r="F173" s="21"/>
      <c r="G173" s="21">
        <v>15790000</v>
      </c>
      <c r="H173" s="21"/>
      <c r="I173" s="21"/>
      <c r="J173" s="21"/>
      <c r="K173" s="96"/>
      <c r="L173" s="21"/>
      <c r="M173" s="96"/>
      <c r="N173" s="96"/>
      <c r="O173" s="21"/>
      <c r="P173" s="101"/>
      <c r="Q173" s="21"/>
      <c r="R173" s="21"/>
      <c r="S173" s="101"/>
      <c r="T173" s="21"/>
      <c r="U173" s="21"/>
      <c r="V173" s="21"/>
      <c r="W173" s="21"/>
      <c r="X173" s="21"/>
    </row>
    <row r="174" spans="1:25" s="19" customFormat="1" ht="12.75" customHeight="1" x14ac:dyDescent="0.25">
      <c r="A174" s="6"/>
      <c r="B174" s="22" t="s">
        <v>123</v>
      </c>
      <c r="C174" s="4" t="str">
        <f>IF(C175="","",CONCATENATE("'Исходные'!",ADDRESS(ROW(A175),COLUMN(A175),4,1),":",ADDRESS(ROW(J175)+INDEX(MATCH(1=1,B175:B434&lt;&gt;"",),)-2,COLUMN(J175),4,1)))</f>
        <v>'Исходные'!A175:J176</v>
      </c>
      <c r="D174" s="4" t="str">
        <f>IF(C175="","",CONCATENATE("'Исходные'!",ADDRESS(ROW(A175),COLUMN(A175),4,1),":",ADDRESS(ROW(A175)+INDEX(MATCH(1=1,B175:B298&lt;&gt;"",),)-2,COLUMN(A175),4,1)))</f>
        <v>'Исходные'!A175:A176</v>
      </c>
      <c r="E174" s="79"/>
      <c r="F174" s="80"/>
      <c r="G174" s="85"/>
      <c r="H174" s="85"/>
      <c r="I174" s="79"/>
      <c r="J174" s="79"/>
      <c r="K174" s="95"/>
      <c r="L174" s="79"/>
      <c r="M174" s="95"/>
      <c r="N174" s="95"/>
      <c r="O174" s="79"/>
      <c r="P174" s="99"/>
      <c r="Q174" s="79"/>
      <c r="R174" s="79"/>
      <c r="S174" s="99"/>
      <c r="T174" s="79"/>
      <c r="U174" s="79"/>
      <c r="V174" s="79"/>
      <c r="W174" s="79"/>
      <c r="X174" s="79"/>
    </row>
    <row r="175" spans="1:25" s="19" customFormat="1" ht="12.75" customHeight="1" x14ac:dyDescent="0.25">
      <c r="A175" s="6">
        <v>1</v>
      </c>
      <c r="B175" s="22"/>
      <c r="C175" s="12" t="s">
        <v>159</v>
      </c>
      <c r="D175" s="17"/>
      <c r="E175" s="21"/>
      <c r="F175" s="21"/>
      <c r="G175" s="21">
        <v>2131983</v>
      </c>
      <c r="H175" s="21"/>
      <c r="I175" s="21"/>
      <c r="J175" s="21"/>
      <c r="K175" s="96"/>
      <c r="L175" s="21"/>
      <c r="M175" s="96"/>
      <c r="N175" s="96"/>
      <c r="O175" s="21"/>
      <c r="P175" s="101"/>
      <c r="Q175" s="21"/>
      <c r="R175" s="21"/>
      <c r="S175" s="101"/>
      <c r="T175" s="21"/>
      <c r="U175" s="21"/>
      <c r="V175" s="21"/>
      <c r="W175" s="21"/>
      <c r="X175" s="21"/>
    </row>
    <row r="176" spans="1:25" s="19" customFormat="1" ht="12.75" customHeight="1" x14ac:dyDescent="0.25">
      <c r="A176" s="6">
        <v>2</v>
      </c>
      <c r="B176" s="22"/>
      <c r="C176" s="12" t="s">
        <v>160</v>
      </c>
      <c r="D176" s="17"/>
      <c r="E176" s="21"/>
      <c r="F176" s="21"/>
      <c r="G176" s="21">
        <v>3082280</v>
      </c>
      <c r="H176" s="21"/>
      <c r="I176" s="21"/>
      <c r="J176" s="21"/>
      <c r="K176" s="96"/>
      <c r="L176" s="21"/>
      <c r="M176" s="96"/>
      <c r="N176" s="96"/>
      <c r="O176" s="21"/>
      <c r="P176" s="101"/>
      <c r="Q176" s="21"/>
      <c r="R176" s="21"/>
      <c r="S176" s="101"/>
      <c r="T176" s="21"/>
      <c r="U176" s="21"/>
      <c r="V176" s="21"/>
      <c r="W176" s="21"/>
      <c r="X176" s="21"/>
    </row>
    <row r="177" spans="1:25" s="19" customFormat="1" ht="12.75" customHeight="1" x14ac:dyDescent="0.25">
      <c r="A177" s="6"/>
      <c r="B177" s="22" t="s">
        <v>124</v>
      </c>
      <c r="C177" s="4" t="str">
        <f>IF(C178="","",CONCATENATE("'Исходные'!",ADDRESS(ROW(A178),COLUMN(A178),4,1),":",ADDRESS(ROW(J178)+INDEX(MATCH(1=1,B178:B437&lt;&gt;"",),)-2,COLUMN(J178),4,1)))</f>
        <v>'Исходные'!A178:J178</v>
      </c>
      <c r="D177" s="4" t="str">
        <f>IF(C178="","",CONCATENATE("'Исходные'!",ADDRESS(ROW(A178),COLUMN(A178),4,1),":",ADDRESS(ROW(A178)+INDEX(MATCH(1=1,B178:B301&lt;&gt;"",),)-2,COLUMN(A178),4,1)))</f>
        <v>'Исходные'!A178:A178</v>
      </c>
      <c r="E177" s="79"/>
      <c r="F177" s="80"/>
      <c r="G177" s="85"/>
      <c r="H177" s="85"/>
      <c r="I177" s="79"/>
      <c r="J177" s="79"/>
      <c r="K177" s="95"/>
      <c r="L177" s="79"/>
      <c r="M177" s="95"/>
      <c r="N177" s="95"/>
      <c r="O177" s="79"/>
      <c r="P177" s="99"/>
      <c r="Q177" s="79"/>
      <c r="R177" s="79"/>
      <c r="S177" s="99"/>
      <c r="T177" s="79"/>
      <c r="U177" s="79"/>
      <c r="V177" s="79"/>
      <c r="W177" s="79"/>
      <c r="X177" s="79"/>
    </row>
    <row r="178" spans="1:25" s="19" customFormat="1" ht="12.75" customHeight="1" x14ac:dyDescent="0.25">
      <c r="A178" s="6">
        <v>1</v>
      </c>
      <c r="B178" s="22"/>
      <c r="C178" s="12" t="s">
        <v>154</v>
      </c>
      <c r="D178" s="17"/>
      <c r="E178" s="21"/>
      <c r="F178" s="21"/>
      <c r="G178" s="21">
        <v>1442869</v>
      </c>
      <c r="H178" s="21"/>
      <c r="I178" s="21"/>
      <c r="J178" s="21"/>
      <c r="K178" s="96"/>
      <c r="L178" s="21"/>
      <c r="M178" s="96"/>
      <c r="N178" s="96"/>
      <c r="O178" s="21"/>
      <c r="P178" s="101"/>
      <c r="Q178" s="21"/>
      <c r="R178" s="21"/>
      <c r="S178" s="101"/>
      <c r="T178" s="21"/>
      <c r="U178" s="21"/>
      <c r="V178" s="21"/>
      <c r="W178" s="21"/>
      <c r="X178" s="21"/>
    </row>
    <row r="179" spans="1:25" s="19" customFormat="1" ht="12.75" customHeight="1" x14ac:dyDescent="0.25">
      <c r="A179" s="6"/>
      <c r="B179" s="22" t="s">
        <v>215</v>
      </c>
      <c r="C179" s="4" t="str">
        <f>IF(C180="","",CONCATENATE("'Исходные'!",ADDRESS(ROW(A180),COLUMN(A180),4,1),":",ADDRESS(ROW(J180)+INDEX(MATCH(1=1,B180:B439&lt;&gt;"",),)-2,COLUMN(J180),4,1)))</f>
        <v>'Исходные'!A180:J180</v>
      </c>
      <c r="D179" s="4" t="str">
        <f>IF(C180="","",CONCATENATE("'Исходные'!",ADDRESS(ROW(A180),COLUMN(A180),4,1),":",ADDRESS(ROW(A180)+INDEX(MATCH(1=1,B180:B303&lt;&gt;"",),)-2,COLUMN(A180),4,1)))</f>
        <v>'Исходные'!A180:A180</v>
      </c>
      <c r="E179" s="79"/>
      <c r="F179" s="80"/>
      <c r="G179" s="85"/>
      <c r="H179" s="85"/>
      <c r="I179" s="79"/>
      <c r="J179" s="79"/>
      <c r="K179" s="95"/>
      <c r="L179" s="79"/>
      <c r="M179" s="95"/>
      <c r="N179" s="95"/>
      <c r="O179" s="79"/>
      <c r="P179" s="99"/>
      <c r="Q179" s="79"/>
      <c r="R179" s="79"/>
      <c r="S179" s="99"/>
      <c r="T179" s="79"/>
      <c r="U179" s="79"/>
      <c r="V179" s="79"/>
      <c r="W179" s="79"/>
      <c r="X179" s="79"/>
    </row>
    <row r="180" spans="1:25" s="19" customFormat="1" ht="12.75" customHeight="1" x14ac:dyDescent="0.25">
      <c r="A180" s="6">
        <v>1</v>
      </c>
      <c r="B180" s="22"/>
      <c r="C180" s="12" t="s">
        <v>153</v>
      </c>
      <c r="D180" s="17"/>
      <c r="E180" s="21"/>
      <c r="F180" s="21"/>
      <c r="G180" s="21">
        <v>2038800.81</v>
      </c>
      <c r="H180" s="21"/>
      <c r="I180" s="21"/>
      <c r="J180" s="21"/>
      <c r="K180" s="96"/>
      <c r="L180" s="21"/>
      <c r="M180" s="96"/>
      <c r="N180" s="96"/>
      <c r="O180" s="21"/>
      <c r="P180" s="101"/>
      <c r="Q180" s="21"/>
      <c r="R180" s="21"/>
      <c r="S180" s="101"/>
      <c r="T180" s="21"/>
      <c r="U180" s="21"/>
      <c r="V180" s="21"/>
      <c r="W180" s="21"/>
      <c r="X180" s="21"/>
    </row>
    <row r="181" spans="1:25" s="19" customFormat="1" ht="12.75" customHeight="1" x14ac:dyDescent="0.25">
      <c r="A181" s="6"/>
      <c r="B181" s="22" t="s">
        <v>216</v>
      </c>
      <c r="C181" s="4" t="str">
        <f>IF(C182="","",CONCATENATE("'Исходные'!",ADDRESS(ROW(A182),COLUMN(A182),4,1),":",ADDRESS(ROW(J182)+INDEX(MATCH(1=1,B182:B441&lt;&gt;"",),)-2,COLUMN(J182),4,1)))</f>
        <v>'Исходные'!A182:J182</v>
      </c>
      <c r="D181" s="4" t="str">
        <f>IF(C182="","",CONCATENATE("'Исходные'!",ADDRESS(ROW(A182),COLUMN(A182),4,1),":",ADDRESS(ROW(A182)+INDEX(MATCH(1=1,B182:B305&lt;&gt;"",),)-2,COLUMN(A182),4,1)))</f>
        <v>'Исходные'!A182:A182</v>
      </c>
      <c r="E181" s="79"/>
      <c r="F181" s="80"/>
      <c r="G181" s="85"/>
      <c r="H181" s="85"/>
      <c r="I181" s="79"/>
      <c r="J181" s="79"/>
      <c r="K181" s="95"/>
      <c r="L181" s="79"/>
      <c r="M181" s="95"/>
      <c r="N181" s="95"/>
      <c r="O181" s="79"/>
      <c r="P181" s="99"/>
      <c r="Q181" s="79"/>
      <c r="R181" s="79"/>
      <c r="S181" s="99"/>
      <c r="T181" s="79"/>
      <c r="U181" s="79"/>
      <c r="V181" s="79"/>
      <c r="W181" s="79"/>
      <c r="X181" s="79"/>
    </row>
    <row r="182" spans="1:25" s="19" customFormat="1" ht="12.75" customHeight="1" x14ac:dyDescent="0.25">
      <c r="A182" s="6">
        <v>1</v>
      </c>
      <c r="B182" s="22"/>
      <c r="C182" s="12" t="s">
        <v>158</v>
      </c>
      <c r="D182" s="17"/>
      <c r="E182" s="21"/>
      <c r="F182" s="21"/>
      <c r="G182" s="21">
        <v>2638035.9900000002</v>
      </c>
      <c r="H182" s="21"/>
      <c r="I182" s="21"/>
      <c r="J182" s="21"/>
      <c r="K182" s="96"/>
      <c r="L182" s="21"/>
      <c r="M182" s="96"/>
      <c r="N182" s="96"/>
      <c r="O182" s="21"/>
      <c r="P182" s="101"/>
      <c r="Q182" s="21"/>
      <c r="R182" s="21"/>
      <c r="S182" s="101"/>
      <c r="T182" s="21"/>
      <c r="U182" s="21"/>
      <c r="V182" s="21"/>
      <c r="W182" s="21"/>
      <c r="X182" s="21"/>
    </row>
    <row r="183" spans="1:25" s="19" customFormat="1" ht="12.75" customHeight="1" x14ac:dyDescent="0.25">
      <c r="A183" s="6"/>
      <c r="B183" s="22" t="s">
        <v>13</v>
      </c>
      <c r="C183" s="4" t="str">
        <f>IF(C184="","",CONCATENATE("'Исходные'!",ADDRESS(ROW(A184),COLUMN(A184),4,1),":",ADDRESS(ROW(J184)+INDEX(MATCH(1=1,B184:B443&lt;&gt;"",),)-2,COLUMN(J184),4,1)))</f>
        <v>'Исходные'!A184:J186</v>
      </c>
      <c r="D183" s="4" t="str">
        <f>IF(C184="","",CONCATENATE("'Исходные'!",ADDRESS(ROW(A184),COLUMN(A184),4,1),":",ADDRESS(ROW(A184)+INDEX(MATCH(1=1,B184:B307&lt;&gt;"",),)-2,COLUMN(A184),4,1)))</f>
        <v>'Исходные'!A184:A186</v>
      </c>
      <c r="E183" s="79"/>
      <c r="F183" s="80"/>
      <c r="G183" s="85"/>
      <c r="H183" s="85"/>
      <c r="I183" s="79"/>
      <c r="J183" s="79"/>
      <c r="K183" s="95"/>
      <c r="L183" s="79"/>
      <c r="M183" s="95"/>
      <c r="N183" s="95"/>
      <c r="O183" s="79"/>
      <c r="P183" s="99"/>
      <c r="Q183" s="79"/>
      <c r="R183" s="79"/>
      <c r="S183" s="99"/>
      <c r="T183" s="79"/>
      <c r="U183" s="79"/>
      <c r="V183" s="79"/>
      <c r="W183" s="79"/>
      <c r="X183" s="79"/>
    </row>
    <row r="184" spans="1:25" s="19" customFormat="1" ht="12.75" customHeight="1" x14ac:dyDescent="0.25">
      <c r="A184" s="6">
        <v>1</v>
      </c>
      <c r="B184" s="22"/>
      <c r="C184" s="12" t="s">
        <v>162</v>
      </c>
      <c r="D184" s="17"/>
      <c r="E184" s="21"/>
      <c r="F184" s="21"/>
      <c r="G184" s="21">
        <v>2114198</v>
      </c>
      <c r="H184" s="21"/>
      <c r="I184" s="21"/>
      <c r="J184" s="21"/>
      <c r="K184" s="96"/>
      <c r="L184" s="21"/>
      <c r="M184" s="96"/>
      <c r="N184" s="96"/>
      <c r="O184" s="21"/>
      <c r="P184" s="101"/>
      <c r="Q184" s="21"/>
      <c r="R184" s="21"/>
      <c r="S184" s="101"/>
      <c r="T184" s="21"/>
      <c r="U184" s="21"/>
      <c r="V184" s="21"/>
      <c r="W184" s="21"/>
      <c r="X184" s="21"/>
    </row>
    <row r="185" spans="1:25" s="19" customFormat="1" ht="12.75" customHeight="1" x14ac:dyDescent="0.25">
      <c r="A185" s="6">
        <v>2</v>
      </c>
      <c r="B185" s="22"/>
      <c r="C185" s="12" t="s">
        <v>163</v>
      </c>
      <c r="D185" s="17"/>
      <c r="E185" s="21"/>
      <c r="F185" s="21"/>
      <c r="G185" s="21">
        <v>901526</v>
      </c>
      <c r="H185" s="21"/>
      <c r="I185" s="21"/>
      <c r="J185" s="21"/>
      <c r="K185" s="96"/>
      <c r="L185" s="21"/>
      <c r="M185" s="96"/>
      <c r="N185" s="96"/>
      <c r="O185" s="21"/>
      <c r="P185" s="101"/>
      <c r="Q185" s="21"/>
      <c r="R185" s="21"/>
      <c r="S185" s="101"/>
      <c r="T185" s="21"/>
      <c r="U185" s="21"/>
      <c r="V185" s="21"/>
      <c r="W185" s="21"/>
      <c r="X185" s="21"/>
    </row>
    <row r="186" spans="1:25" s="19" customFormat="1" ht="12.75" customHeight="1" x14ac:dyDescent="0.25">
      <c r="A186" s="6">
        <v>3</v>
      </c>
      <c r="B186" s="22"/>
      <c r="C186" s="12" t="s">
        <v>164</v>
      </c>
      <c r="D186" s="17"/>
      <c r="E186" s="81"/>
      <c r="F186" s="82"/>
      <c r="G186" s="93">
        <v>800000</v>
      </c>
      <c r="H186" s="93"/>
      <c r="I186" s="81"/>
      <c r="J186" s="81"/>
      <c r="K186" s="98"/>
      <c r="L186" s="81"/>
      <c r="M186" s="98"/>
      <c r="N186" s="98"/>
      <c r="O186" s="81"/>
      <c r="P186" s="103"/>
      <c r="Q186" s="81"/>
      <c r="R186" s="81"/>
      <c r="S186" s="103"/>
      <c r="T186" s="81"/>
      <c r="U186" s="81"/>
      <c r="V186" s="81"/>
      <c r="W186" s="81"/>
      <c r="X186" s="81"/>
      <c r="Y186" s="83"/>
    </row>
    <row r="187" spans="1:25" s="19" customFormat="1" ht="12.75" customHeight="1" x14ac:dyDescent="0.25">
      <c r="A187" s="6"/>
      <c r="B187" s="22" t="s">
        <v>14</v>
      </c>
      <c r="C187" s="4" t="str">
        <f>IF(C188="","",CONCATENATE("'Исходные'!",ADDRESS(ROW(A188),COLUMN(A188),4,1),":",ADDRESS(ROW(J188)+INDEX(MATCH(1=1,B188:B447&lt;&gt;"",),)-2,COLUMN(J188),4,1)))</f>
        <v>'Исходные'!A188:J188</v>
      </c>
      <c r="D187" s="4" t="str">
        <f>IF(C188="","",CONCATENATE("'Исходные'!",ADDRESS(ROW(A188),COLUMN(A188),4,1),":",ADDRESS(ROW(A188)+INDEX(MATCH(1=1,B188:B311&lt;&gt;"",),)-2,COLUMN(A188),4,1)))</f>
        <v>'Исходные'!A188:A188</v>
      </c>
      <c r="E187" s="79"/>
      <c r="F187" s="80"/>
      <c r="G187" s="85"/>
      <c r="H187" s="85"/>
      <c r="I187" s="79"/>
      <c r="J187" s="79"/>
      <c r="K187" s="95"/>
      <c r="L187" s="79"/>
      <c r="M187" s="95"/>
      <c r="N187" s="95"/>
      <c r="O187" s="79"/>
      <c r="P187" s="99"/>
      <c r="Q187" s="79"/>
      <c r="R187" s="79"/>
      <c r="S187" s="99"/>
      <c r="T187" s="79"/>
      <c r="U187" s="79"/>
      <c r="V187" s="79"/>
      <c r="W187" s="79"/>
      <c r="X187" s="79"/>
    </row>
    <row r="188" spans="1:25" s="19" customFormat="1" ht="12.75" customHeight="1" x14ac:dyDescent="0.25">
      <c r="A188" s="6">
        <v>1</v>
      </c>
      <c r="B188" s="22"/>
      <c r="C188" s="12" t="s">
        <v>161</v>
      </c>
      <c r="D188" s="17"/>
      <c r="E188" s="21"/>
      <c r="F188" s="21"/>
      <c r="G188" s="21">
        <v>21052640</v>
      </c>
      <c r="H188" s="21"/>
      <c r="I188" s="21"/>
      <c r="J188" s="21"/>
      <c r="K188" s="96"/>
      <c r="L188" s="21"/>
      <c r="M188" s="96"/>
      <c r="N188" s="96"/>
      <c r="O188" s="21"/>
      <c r="P188" s="101"/>
      <c r="Q188" s="21"/>
      <c r="R188" s="21"/>
      <c r="S188" s="101"/>
      <c r="T188" s="21"/>
      <c r="U188" s="21"/>
      <c r="V188" s="21"/>
      <c r="W188" s="21"/>
      <c r="X188" s="21"/>
    </row>
    <row r="189" spans="1:25" s="19" customFormat="1" ht="12.75" customHeight="1" x14ac:dyDescent="0.25">
      <c r="A189" s="6"/>
      <c r="B189" s="22" t="s">
        <v>15</v>
      </c>
      <c r="C189" s="4" t="str">
        <f>IF(C190="","",CONCATENATE("'Исходные'!",ADDRESS(ROW(A190),COLUMN(A190),4,1),":",ADDRESS(ROW(J190)+INDEX(MATCH(1=1,B190:B449&lt;&gt;"",),)-2,COLUMN(J190),4,1)))</f>
        <v>'Исходные'!A190:J190</v>
      </c>
      <c r="D189" s="4" t="str">
        <f>IF(C190="","",CONCATENATE("'Исходные'!",ADDRESS(ROW(A190),COLUMN(A190),4,1),":",ADDRESS(ROW(A190)+INDEX(MATCH(1=1,B190:B313&lt;&gt;"",),)-2,COLUMN(A190),4,1)))</f>
        <v>'Исходные'!A190:A190</v>
      </c>
      <c r="E189" s="79"/>
      <c r="F189" s="80"/>
      <c r="G189" s="85"/>
      <c r="H189" s="85"/>
      <c r="I189" s="79"/>
      <c r="J189" s="79"/>
      <c r="K189" s="95"/>
      <c r="L189" s="79"/>
      <c r="M189" s="95"/>
      <c r="N189" s="95"/>
      <c r="O189" s="79"/>
      <c r="P189" s="99"/>
      <c r="Q189" s="79"/>
      <c r="R189" s="79"/>
      <c r="S189" s="99"/>
      <c r="T189" s="79"/>
      <c r="U189" s="79"/>
      <c r="V189" s="79"/>
      <c r="W189" s="79"/>
      <c r="X189" s="79"/>
    </row>
    <row r="190" spans="1:25" s="19" customFormat="1" ht="12.75" customHeight="1" x14ac:dyDescent="0.25">
      <c r="A190" s="6">
        <v>1</v>
      </c>
      <c r="B190" s="22"/>
      <c r="C190" s="12" t="s">
        <v>166</v>
      </c>
      <c r="D190" s="17"/>
      <c r="E190" s="21"/>
      <c r="F190" s="21"/>
      <c r="G190" s="21">
        <v>23010350</v>
      </c>
      <c r="H190" s="21"/>
      <c r="I190" s="21"/>
      <c r="J190" s="21"/>
      <c r="K190" s="96"/>
      <c r="L190" s="21"/>
      <c r="M190" s="96"/>
      <c r="N190" s="96"/>
      <c r="O190" s="21"/>
      <c r="P190" s="101"/>
      <c r="Q190" s="21"/>
      <c r="R190" s="21"/>
      <c r="S190" s="101"/>
      <c r="T190" s="21"/>
      <c r="U190" s="21"/>
      <c r="V190" s="21"/>
      <c r="W190" s="21"/>
      <c r="X190" s="21"/>
    </row>
    <row r="191" spans="1:25" s="19" customFormat="1" ht="12.75" customHeight="1" x14ac:dyDescent="0.25">
      <c r="A191" s="6"/>
      <c r="B191" s="22" t="s">
        <v>125</v>
      </c>
      <c r="C191" s="4" t="str">
        <f>IF(C192="","",CONCATENATE("'Исходные'!",ADDRESS(ROW(A192),COLUMN(A192),4,1),":",ADDRESS(ROW(J192)+INDEX(MATCH(1=1,B192:B451&lt;&gt;"",),)-2,COLUMN(J192),4,1)))</f>
        <v>'Исходные'!A192:J192</v>
      </c>
      <c r="D191" s="4" t="str">
        <f>IF(C192="","",CONCATENATE("'Исходные'!",ADDRESS(ROW(A192),COLUMN(A192),4,1),":",ADDRESS(ROW(A192)+INDEX(MATCH(1=1,B192:B315&lt;&gt;"",),)-2,COLUMN(A192),4,1)))</f>
        <v>'Исходные'!A192:A192</v>
      </c>
      <c r="E191" s="79"/>
      <c r="F191" s="80"/>
      <c r="G191" s="85"/>
      <c r="H191" s="85"/>
      <c r="I191" s="79"/>
      <c r="J191" s="79"/>
      <c r="K191" s="95"/>
      <c r="L191" s="79"/>
      <c r="M191" s="95"/>
      <c r="N191" s="95"/>
      <c r="O191" s="79"/>
      <c r="P191" s="99"/>
      <c r="Q191" s="79"/>
      <c r="R191" s="79"/>
      <c r="S191" s="99"/>
      <c r="T191" s="79"/>
      <c r="U191" s="79"/>
      <c r="V191" s="79"/>
      <c r="W191" s="79"/>
      <c r="X191" s="79"/>
    </row>
    <row r="192" spans="1:25" s="19" customFormat="1" ht="12.75" customHeight="1" x14ac:dyDescent="0.25">
      <c r="A192" s="6">
        <v>1</v>
      </c>
      <c r="B192" s="22"/>
      <c r="C192" s="12" t="s">
        <v>165</v>
      </c>
      <c r="D192" s="17"/>
      <c r="E192" s="21"/>
      <c r="F192" s="21"/>
      <c r="G192" s="21">
        <v>13160730</v>
      </c>
      <c r="H192" s="21"/>
      <c r="I192" s="21"/>
      <c r="J192" s="21"/>
      <c r="K192" s="96"/>
      <c r="L192" s="21"/>
      <c r="M192" s="96"/>
      <c r="N192" s="96"/>
      <c r="O192" s="21"/>
      <c r="P192" s="101"/>
      <c r="Q192" s="21"/>
      <c r="R192" s="21"/>
      <c r="S192" s="101"/>
      <c r="T192" s="21"/>
      <c r="U192" s="21"/>
      <c r="V192" s="21"/>
      <c r="W192" s="21"/>
      <c r="X192" s="21"/>
    </row>
    <row r="193" spans="1:24" s="19" customFormat="1" ht="12.75" customHeight="1" x14ac:dyDescent="0.25">
      <c r="A193" s="6"/>
      <c r="B193" s="22" t="s">
        <v>16</v>
      </c>
      <c r="C193" s="4" t="str">
        <f>IF(C194="","",CONCATENATE("'Исходные'!",ADDRESS(ROW(A194),COLUMN(A194),4,1),":",ADDRESS(ROW(J194)+INDEX(MATCH(1=1,B194:B453&lt;&gt;"",),)-2,COLUMN(J194),4,1)))</f>
        <v>'Исходные'!A194:J194</v>
      </c>
      <c r="D193" s="4" t="str">
        <f>IF(C194="","",CONCATENATE("'Исходные'!",ADDRESS(ROW(A194),COLUMN(A194),4,1),":",ADDRESS(ROW(A194)+INDEX(MATCH(1=1,B194:B317&lt;&gt;"",),)-2,COLUMN(A194),4,1)))</f>
        <v>'Исходные'!A194:A194</v>
      </c>
      <c r="E193" s="79"/>
      <c r="F193" s="80"/>
      <c r="G193" s="85"/>
      <c r="H193" s="85"/>
      <c r="I193" s="79"/>
      <c r="J193" s="79"/>
      <c r="K193" s="95"/>
      <c r="L193" s="79"/>
      <c r="M193" s="95"/>
      <c r="N193" s="95"/>
      <c r="O193" s="79"/>
      <c r="P193" s="99"/>
      <c r="Q193" s="79"/>
      <c r="R193" s="79"/>
      <c r="S193" s="99"/>
      <c r="T193" s="79"/>
      <c r="U193" s="79"/>
      <c r="V193" s="79"/>
      <c r="W193" s="79"/>
      <c r="X193" s="79"/>
    </row>
    <row r="194" spans="1:24" s="19" customFormat="1" ht="12.75" customHeight="1" x14ac:dyDescent="0.25">
      <c r="A194" s="6">
        <v>1</v>
      </c>
      <c r="B194" s="22"/>
      <c r="C194" s="12" t="s">
        <v>167</v>
      </c>
      <c r="D194" s="17"/>
      <c r="E194" s="21"/>
      <c r="F194" s="21"/>
      <c r="G194" s="21">
        <v>10526320</v>
      </c>
      <c r="H194" s="21"/>
      <c r="I194" s="21"/>
      <c r="J194" s="21"/>
      <c r="K194" s="96"/>
      <c r="L194" s="21"/>
      <c r="M194" s="96"/>
      <c r="N194" s="96"/>
      <c r="O194" s="21"/>
      <c r="P194" s="101"/>
      <c r="Q194" s="21"/>
      <c r="R194" s="21"/>
      <c r="S194" s="101"/>
      <c r="T194" s="21"/>
      <c r="U194" s="21"/>
      <c r="V194" s="21"/>
      <c r="W194" s="21"/>
      <c r="X194" s="21"/>
    </row>
    <row r="195" spans="1:24" s="19" customFormat="1" ht="12.75" customHeight="1" x14ac:dyDescent="0.25">
      <c r="A195" s="6"/>
      <c r="B195" s="22" t="s">
        <v>126</v>
      </c>
      <c r="C195" s="4" t="str">
        <f>IF(C196="","",CONCATENATE("'Исходные'!",ADDRESS(ROW(A196),COLUMN(A196),4,1),":",ADDRESS(ROW(J196)+INDEX(MATCH(1=1,B196:B455&lt;&gt;"",),)-2,COLUMN(J196),4,1)))</f>
        <v>'Исходные'!A196:J196</v>
      </c>
      <c r="D195" s="4" t="str">
        <f>IF(C196="","",CONCATENATE("'Исходные'!",ADDRESS(ROW(A196),COLUMN(A196),4,1),":",ADDRESS(ROW(A196)+INDEX(MATCH(1=1,B196:B319&lt;&gt;"",),)-2,COLUMN(A196),4,1)))</f>
        <v>'Исходные'!A196:A196</v>
      </c>
      <c r="E195" s="79"/>
      <c r="F195" s="80"/>
      <c r="G195" s="85"/>
      <c r="H195" s="85"/>
      <c r="I195" s="79"/>
      <c r="J195" s="79"/>
      <c r="K195" s="95"/>
      <c r="L195" s="79"/>
      <c r="M195" s="95"/>
      <c r="N195" s="95"/>
      <c r="O195" s="79"/>
      <c r="P195" s="99"/>
      <c r="Q195" s="79"/>
      <c r="R195" s="79"/>
      <c r="S195" s="99"/>
      <c r="T195" s="79"/>
      <c r="U195" s="79"/>
      <c r="V195" s="79"/>
      <c r="W195" s="79"/>
      <c r="X195" s="79"/>
    </row>
    <row r="196" spans="1:24" s="19" customFormat="1" ht="12.75" customHeight="1" x14ac:dyDescent="0.25">
      <c r="A196" s="6">
        <v>1</v>
      </c>
      <c r="B196" s="22"/>
      <c r="C196" s="12" t="s">
        <v>169</v>
      </c>
      <c r="D196" s="17"/>
      <c r="E196" s="21"/>
      <c r="F196" s="21"/>
      <c r="G196" s="21">
        <v>16000000</v>
      </c>
      <c r="H196" s="21"/>
      <c r="I196" s="21"/>
      <c r="J196" s="21"/>
      <c r="K196" s="96"/>
      <c r="L196" s="21"/>
      <c r="M196" s="96"/>
      <c r="N196" s="96"/>
      <c r="O196" s="21"/>
      <c r="P196" s="101"/>
      <c r="Q196" s="21"/>
      <c r="R196" s="21"/>
      <c r="S196" s="101"/>
      <c r="T196" s="21"/>
      <c r="U196" s="21"/>
      <c r="V196" s="21"/>
      <c r="W196" s="21"/>
      <c r="X196" s="21"/>
    </row>
    <row r="197" spans="1:24" s="19" customFormat="1" ht="12.75" customHeight="1" x14ac:dyDescent="0.25">
      <c r="A197" s="6"/>
      <c r="B197" s="22" t="s">
        <v>127</v>
      </c>
      <c r="C197" s="4" t="str">
        <f>IF(C198="","",CONCATENATE("'Исходные'!",ADDRESS(ROW(A198),COLUMN(A198),4,1),":",ADDRESS(ROW(J198)+INDEX(MATCH(1=1,B198:B457&lt;&gt;"",),)-2,COLUMN(J198),4,1)))</f>
        <v>'Исходные'!A198:J198</v>
      </c>
      <c r="D197" s="4" t="str">
        <f>IF(C198="","",CONCATENATE("'Исходные'!",ADDRESS(ROW(A198),COLUMN(A198),4,1),":",ADDRESS(ROW(A198)+INDEX(MATCH(1=1,B198:B321&lt;&gt;"",),)-2,COLUMN(A198),4,1)))</f>
        <v>'Исходные'!A198:A198</v>
      </c>
      <c r="E197" s="79"/>
      <c r="F197" s="80"/>
      <c r="G197" s="85"/>
      <c r="H197" s="85"/>
      <c r="I197" s="79"/>
      <c r="J197" s="79"/>
      <c r="K197" s="95"/>
      <c r="L197" s="79"/>
      <c r="M197" s="95"/>
      <c r="N197" s="95"/>
      <c r="O197" s="79"/>
      <c r="P197" s="99"/>
      <c r="Q197" s="79"/>
      <c r="R197" s="79"/>
      <c r="S197" s="99"/>
      <c r="T197" s="79"/>
      <c r="U197" s="79"/>
      <c r="V197" s="79"/>
      <c r="W197" s="79"/>
      <c r="X197" s="79"/>
    </row>
    <row r="198" spans="1:24" s="19" customFormat="1" ht="12.75" customHeight="1" x14ac:dyDescent="0.25">
      <c r="A198" s="6">
        <v>1</v>
      </c>
      <c r="B198" s="22"/>
      <c r="C198" s="12" t="s">
        <v>168</v>
      </c>
      <c r="D198" s="17"/>
      <c r="E198" s="21"/>
      <c r="F198" s="21"/>
      <c r="G198" s="21">
        <v>1229800</v>
      </c>
      <c r="H198" s="21"/>
      <c r="I198" s="21"/>
      <c r="J198" s="21"/>
      <c r="K198" s="96"/>
      <c r="L198" s="21"/>
      <c r="M198" s="96"/>
      <c r="N198" s="96"/>
      <c r="O198" s="21"/>
      <c r="P198" s="101"/>
      <c r="Q198" s="21"/>
      <c r="R198" s="21"/>
      <c r="S198" s="101"/>
      <c r="T198" s="21"/>
      <c r="U198" s="21"/>
      <c r="V198" s="21"/>
      <c r="W198" s="21"/>
      <c r="X198" s="21"/>
    </row>
    <row r="199" spans="1:24" s="19" customFormat="1" ht="12.75" customHeight="1" x14ac:dyDescent="0.25">
      <c r="A199" s="6"/>
      <c r="B199" s="22" t="s">
        <v>17</v>
      </c>
      <c r="C199" s="4" t="str">
        <f>IF(C200="","",CONCATENATE("'Исходные'!",ADDRESS(ROW(A200),COLUMN(A200),4,1),":",ADDRESS(ROW(J200)+INDEX(MATCH(1=1,B200:B459&lt;&gt;"",),)-2,COLUMN(J200),4,1)))</f>
        <v>'Исходные'!A200:J200</v>
      </c>
      <c r="D199" s="4" t="str">
        <f>IF(C200="","",CONCATENATE("'Исходные'!",ADDRESS(ROW(A200),COLUMN(A200),4,1),":",ADDRESS(ROW(A200)+INDEX(MATCH(1=1,B200:B323&lt;&gt;"",),)-2,COLUMN(A200),4,1)))</f>
        <v>'Исходные'!A200:A200</v>
      </c>
      <c r="E199" s="79"/>
      <c r="F199" s="80"/>
      <c r="G199" s="85"/>
      <c r="H199" s="85"/>
      <c r="I199" s="79"/>
      <c r="J199" s="79"/>
      <c r="K199" s="95"/>
      <c r="L199" s="79"/>
      <c r="M199" s="95"/>
      <c r="N199" s="95"/>
      <c r="O199" s="79"/>
      <c r="P199" s="99"/>
      <c r="Q199" s="79"/>
      <c r="R199" s="79"/>
      <c r="S199" s="99"/>
      <c r="T199" s="79"/>
      <c r="U199" s="79"/>
      <c r="V199" s="79"/>
      <c r="W199" s="79"/>
      <c r="X199" s="79"/>
    </row>
    <row r="200" spans="1:24" s="19" customFormat="1" ht="12.75" customHeight="1" x14ac:dyDescent="0.25">
      <c r="A200" s="6">
        <v>1</v>
      </c>
      <c r="B200" s="22"/>
      <c r="C200" s="12" t="s">
        <v>170</v>
      </c>
      <c r="D200" s="17"/>
      <c r="E200" s="21"/>
      <c r="F200" s="21"/>
      <c r="G200" s="21">
        <v>11709124.99</v>
      </c>
      <c r="H200" s="21"/>
      <c r="I200" s="21"/>
      <c r="J200" s="21"/>
      <c r="K200" s="96"/>
      <c r="L200" s="21"/>
      <c r="M200" s="96"/>
      <c r="N200" s="96"/>
      <c r="O200" s="21"/>
      <c r="P200" s="101"/>
      <c r="Q200" s="21"/>
      <c r="R200" s="21"/>
      <c r="S200" s="101"/>
      <c r="T200" s="21"/>
      <c r="U200" s="21"/>
      <c r="V200" s="21"/>
      <c r="W200" s="21"/>
      <c r="X200" s="21"/>
    </row>
    <row r="201" spans="1:24" s="19" customFormat="1" ht="12.75" customHeight="1" x14ac:dyDescent="0.25">
      <c r="A201" s="6"/>
      <c r="B201" s="22" t="s">
        <v>128</v>
      </c>
      <c r="C201" s="4" t="str">
        <f>IF(C202="","",CONCATENATE("'Исходные'!",ADDRESS(ROW(A202),COLUMN(A202),4,1),":",ADDRESS(ROW(J202)+INDEX(MATCH(1=1,B202:B461&lt;&gt;"",),)-2,COLUMN(J202),4,1)))</f>
        <v>'Исходные'!A202:J202</v>
      </c>
      <c r="D201" s="4" t="str">
        <f>IF(C202="","",CONCATENATE("'Исходные'!",ADDRESS(ROW(A202),COLUMN(A202),4,1),":",ADDRESS(ROW(A202)+INDEX(MATCH(1=1,B202:B325&lt;&gt;"",),)-2,COLUMN(A202),4,1)))</f>
        <v>'Исходные'!A202:A202</v>
      </c>
      <c r="E201" s="79"/>
      <c r="F201" s="80"/>
      <c r="G201" s="85"/>
      <c r="H201" s="85"/>
      <c r="I201" s="79"/>
      <c r="J201" s="79"/>
      <c r="K201" s="95"/>
      <c r="L201" s="79"/>
      <c r="M201" s="95"/>
      <c r="N201" s="95"/>
      <c r="O201" s="79"/>
      <c r="P201" s="99"/>
      <c r="Q201" s="79"/>
      <c r="R201" s="79"/>
      <c r="S201" s="99"/>
      <c r="T201" s="79"/>
      <c r="U201" s="79"/>
      <c r="V201" s="79"/>
      <c r="W201" s="79"/>
      <c r="X201" s="79"/>
    </row>
    <row r="202" spans="1:24" s="19" customFormat="1" ht="12.75" customHeight="1" x14ac:dyDescent="0.25">
      <c r="A202" s="6">
        <v>1</v>
      </c>
      <c r="B202" s="22"/>
      <c r="C202" s="12" t="s">
        <v>171</v>
      </c>
      <c r="D202" s="17"/>
      <c r="E202" s="21"/>
      <c r="F202" s="21"/>
      <c r="G202" s="21">
        <v>1050000</v>
      </c>
      <c r="H202" s="21"/>
      <c r="I202" s="21"/>
      <c r="J202" s="21"/>
      <c r="K202" s="96"/>
      <c r="L202" s="21"/>
      <c r="M202" s="96"/>
      <c r="N202" s="96"/>
      <c r="O202" s="21"/>
      <c r="P202" s="101"/>
      <c r="Q202" s="21"/>
      <c r="R202" s="21"/>
      <c r="S202" s="101"/>
      <c r="T202" s="21"/>
      <c r="U202" s="21"/>
      <c r="V202" s="21"/>
      <c r="W202" s="21"/>
      <c r="X202" s="21"/>
    </row>
    <row r="203" spans="1:24" s="19" customFormat="1" ht="12.75" customHeight="1" x14ac:dyDescent="0.25">
      <c r="A203" s="6"/>
      <c r="B203" s="22" t="s">
        <v>129</v>
      </c>
      <c r="C203" s="4" t="str">
        <f>IF(C204="","",CONCATENATE("'Исходные'!",ADDRESS(ROW(A204),COLUMN(A204),4,1),":",ADDRESS(ROW(J204)+INDEX(MATCH(1=1,B204:B463&lt;&gt;"",),)-2,COLUMN(J204),4,1)))</f>
        <v>'Исходные'!A204:J205</v>
      </c>
      <c r="D203" s="4" t="str">
        <f>IF(C204="","",CONCATENATE("'Исходные'!",ADDRESS(ROW(A204),COLUMN(A204),4,1),":",ADDRESS(ROW(A204)+INDEX(MATCH(1=1,B204:B327&lt;&gt;"",),)-2,COLUMN(A204),4,1)))</f>
        <v>'Исходные'!A204:A205</v>
      </c>
      <c r="E203" s="79"/>
      <c r="F203" s="80"/>
      <c r="G203" s="85"/>
      <c r="H203" s="85"/>
      <c r="I203" s="79"/>
      <c r="J203" s="79"/>
      <c r="K203" s="95"/>
      <c r="L203" s="79"/>
      <c r="M203" s="95"/>
      <c r="N203" s="95"/>
      <c r="O203" s="79"/>
      <c r="P203" s="99"/>
      <c r="Q203" s="79"/>
      <c r="R203" s="79"/>
      <c r="S203" s="99"/>
      <c r="T203" s="79"/>
      <c r="U203" s="79"/>
      <c r="V203" s="79"/>
      <c r="W203" s="79"/>
      <c r="X203" s="79"/>
    </row>
    <row r="204" spans="1:24" s="19" customFormat="1" ht="12.75" customHeight="1" x14ac:dyDescent="0.25">
      <c r="A204" s="6">
        <v>1</v>
      </c>
      <c r="B204" s="22"/>
      <c r="C204" s="12" t="s">
        <v>172</v>
      </c>
      <c r="D204" s="17"/>
      <c r="E204" s="21"/>
      <c r="F204" s="21"/>
      <c r="G204" s="21">
        <v>10500000.5</v>
      </c>
      <c r="H204" s="21"/>
      <c r="I204" s="21"/>
      <c r="J204" s="21"/>
      <c r="K204" s="96"/>
      <c r="L204" s="21"/>
      <c r="M204" s="96"/>
      <c r="N204" s="96"/>
      <c r="O204" s="21"/>
      <c r="P204" s="101"/>
      <c r="Q204" s="21"/>
      <c r="R204" s="21"/>
      <c r="S204" s="101"/>
      <c r="T204" s="21"/>
      <c r="U204" s="21"/>
      <c r="V204" s="21"/>
      <c r="W204" s="21"/>
      <c r="X204" s="21"/>
    </row>
    <row r="205" spans="1:24" s="19" customFormat="1" ht="12.75" customHeight="1" x14ac:dyDescent="0.25">
      <c r="A205" s="6">
        <v>2</v>
      </c>
      <c r="B205" s="22"/>
      <c r="C205" s="12" t="s">
        <v>173</v>
      </c>
      <c r="D205" s="17"/>
      <c r="E205" s="21"/>
      <c r="F205" s="21"/>
      <c r="G205" s="21">
        <v>5999999.5</v>
      </c>
      <c r="H205" s="21"/>
      <c r="I205" s="21"/>
      <c r="J205" s="21"/>
      <c r="K205" s="96"/>
      <c r="L205" s="21"/>
      <c r="M205" s="96"/>
      <c r="N205" s="96"/>
      <c r="O205" s="21"/>
      <c r="P205" s="101"/>
      <c r="Q205" s="21"/>
      <c r="R205" s="21"/>
      <c r="S205" s="101"/>
      <c r="T205" s="21"/>
      <c r="U205" s="21"/>
      <c r="V205" s="21"/>
      <c r="W205" s="21"/>
      <c r="X205" s="21"/>
    </row>
    <row r="206" spans="1:24" s="19" customFormat="1" ht="12.75" customHeight="1" x14ac:dyDescent="0.25">
      <c r="A206" s="6"/>
      <c r="B206" s="22" t="s">
        <v>130</v>
      </c>
      <c r="C206" s="4" t="str">
        <f>IF(C207="","",CONCATENATE("'Исходные'!",ADDRESS(ROW(A207),COLUMN(A207),4,1),":",ADDRESS(ROW(J207)+INDEX(MATCH(1=1,B207:B466&lt;&gt;"",),)-2,COLUMN(J207),4,1)))</f>
        <v>'Исходные'!A207:J207</v>
      </c>
      <c r="D206" s="4" t="str">
        <f>IF(C207="","",CONCATENATE("'Исходные'!",ADDRESS(ROW(A207),COLUMN(A207),4,1),":",ADDRESS(ROW(A207)+INDEX(MATCH(1=1,B207:B330&lt;&gt;"",),)-2,COLUMN(A207),4,1)))</f>
        <v>'Исходные'!A207:A207</v>
      </c>
      <c r="E206" s="79"/>
      <c r="F206" s="80"/>
      <c r="G206" s="85"/>
      <c r="H206" s="85"/>
      <c r="I206" s="79"/>
      <c r="J206" s="79"/>
      <c r="K206" s="95"/>
      <c r="L206" s="79"/>
      <c r="M206" s="95"/>
      <c r="N206" s="95"/>
      <c r="O206" s="79"/>
      <c r="P206" s="99"/>
      <c r="Q206" s="79"/>
      <c r="R206" s="79"/>
      <c r="S206" s="99"/>
      <c r="T206" s="79"/>
      <c r="U206" s="79"/>
      <c r="V206" s="79"/>
      <c r="W206" s="79"/>
      <c r="X206" s="79"/>
    </row>
    <row r="207" spans="1:24" s="19" customFormat="1" ht="12.75" customHeight="1" x14ac:dyDescent="0.25">
      <c r="A207" s="6">
        <v>1</v>
      </c>
      <c r="B207" s="22"/>
      <c r="C207" s="12" t="s">
        <v>174</v>
      </c>
      <c r="D207" s="17"/>
      <c r="E207" s="21"/>
      <c r="F207" s="21"/>
      <c r="G207" s="21">
        <v>24791155.719999999</v>
      </c>
      <c r="H207" s="21"/>
      <c r="I207" s="21"/>
      <c r="J207" s="21"/>
      <c r="K207" s="96"/>
      <c r="L207" s="21"/>
      <c r="M207" s="96"/>
      <c r="N207" s="96"/>
      <c r="O207" s="21"/>
      <c r="P207" s="101"/>
      <c r="Q207" s="21"/>
      <c r="R207" s="21"/>
      <c r="S207" s="101"/>
      <c r="T207" s="21"/>
      <c r="U207" s="21"/>
      <c r="V207" s="21"/>
      <c r="W207" s="21"/>
      <c r="X207" s="21"/>
    </row>
    <row r="208" spans="1:24" s="19" customFormat="1" ht="12.75" customHeight="1" x14ac:dyDescent="0.25">
      <c r="A208" s="6"/>
      <c r="B208" s="22" t="s">
        <v>230</v>
      </c>
      <c r="C208" s="4" t="str">
        <f>IF(C209="","",CONCATENATE("'Исходные'!",ADDRESS(ROW(A209),COLUMN(A209),4,1),":",ADDRESS(ROW(J209)+INDEX(MATCH(1=1,B209:B468&lt;&gt;"",),)-2,COLUMN(J209),4,1)))</f>
        <v>'Исходные'!A209:J209</v>
      </c>
      <c r="D208" s="4" t="str">
        <f>IF(C209="","",CONCATENATE("'Исходные'!",ADDRESS(ROW(A209),COLUMN(A209),4,1),":",ADDRESS(ROW(A209)+INDEX(MATCH(1=1,B209:B332&lt;&gt;"",),)-2,COLUMN(A209),4,1)))</f>
        <v>'Исходные'!A209:A209</v>
      </c>
      <c r="E208" s="79"/>
      <c r="F208" s="80"/>
      <c r="G208" s="85"/>
      <c r="H208" s="85"/>
      <c r="I208" s="79"/>
      <c r="J208" s="79"/>
      <c r="K208" s="95"/>
      <c r="L208" s="79"/>
      <c r="M208" s="95"/>
      <c r="N208" s="95"/>
      <c r="O208" s="79"/>
      <c r="P208" s="99"/>
      <c r="Q208" s="79"/>
      <c r="R208" s="79"/>
      <c r="S208" s="99"/>
      <c r="T208" s="79"/>
      <c r="U208" s="79"/>
      <c r="V208" s="79"/>
      <c r="W208" s="79"/>
      <c r="X208" s="79"/>
    </row>
    <row r="209" spans="1:25" s="19" customFormat="1" ht="12.75" customHeight="1" x14ac:dyDescent="0.25">
      <c r="A209" s="6">
        <v>1</v>
      </c>
      <c r="B209" s="22"/>
      <c r="C209" s="12" t="s">
        <v>175</v>
      </c>
      <c r="D209" s="17"/>
      <c r="E209" s="81"/>
      <c r="F209" s="82"/>
      <c r="G209" s="93">
        <v>6178540.7699999996</v>
      </c>
      <c r="H209" s="93"/>
      <c r="I209" s="81"/>
      <c r="J209" s="81"/>
      <c r="K209" s="98"/>
      <c r="L209" s="81"/>
      <c r="M209" s="98"/>
      <c r="N209" s="98"/>
      <c r="O209" s="81"/>
      <c r="P209" s="103"/>
      <c r="Q209" s="81"/>
      <c r="R209" s="81"/>
      <c r="S209" s="103"/>
      <c r="T209" s="81"/>
      <c r="U209" s="81"/>
      <c r="V209" s="81"/>
      <c r="W209" s="81"/>
      <c r="X209" s="81"/>
      <c r="Y209" s="83"/>
    </row>
    <row r="210" spans="1:25" s="19" customFormat="1" ht="12.75" customHeight="1" x14ac:dyDescent="0.25">
      <c r="A210" s="6"/>
      <c r="B210" s="22" t="s">
        <v>18</v>
      </c>
      <c r="C210" s="4" t="str">
        <f>IF(C211="","",CONCATENATE("'Исходные'!",ADDRESS(ROW(A211),COLUMN(A211),4,1),":",ADDRESS(ROW(J211)+INDEX(MATCH(1=1,B211:B470&lt;&gt;"",),)-2,COLUMN(J211),4,1)))</f>
        <v>'Исходные'!A211:J211</v>
      </c>
      <c r="D210" s="4" t="str">
        <f>IF(C211="","",CONCATENATE("'Исходные'!",ADDRESS(ROW(A211),COLUMN(A211),4,1),":",ADDRESS(ROW(A211)+INDEX(MATCH(1=1,B211:B334&lt;&gt;"",),)-2,COLUMN(A211),4,1)))</f>
        <v>'Исходные'!A211:A211</v>
      </c>
      <c r="E210" s="79"/>
      <c r="F210" s="80"/>
      <c r="G210" s="85"/>
      <c r="H210" s="85"/>
      <c r="I210" s="79"/>
      <c r="J210" s="79"/>
      <c r="K210" s="95"/>
      <c r="L210" s="79"/>
      <c r="M210" s="95"/>
      <c r="N210" s="95"/>
      <c r="O210" s="79"/>
      <c r="P210" s="99"/>
      <c r="Q210" s="79"/>
      <c r="R210" s="79"/>
      <c r="S210" s="99"/>
      <c r="T210" s="79"/>
      <c r="U210" s="79"/>
      <c r="V210" s="79"/>
      <c r="W210" s="79"/>
      <c r="X210" s="79"/>
    </row>
    <row r="211" spans="1:25" s="19" customFormat="1" ht="12.75" customHeight="1" x14ac:dyDescent="0.25">
      <c r="A211" s="6">
        <v>1</v>
      </c>
      <c r="B211" s="22"/>
      <c r="C211" s="12" t="s">
        <v>178</v>
      </c>
      <c r="D211" s="17"/>
      <c r="E211" s="81"/>
      <c r="F211" s="82"/>
      <c r="G211" s="93">
        <v>4000003.07</v>
      </c>
      <c r="H211" s="93"/>
      <c r="I211" s="81"/>
      <c r="J211" s="81"/>
      <c r="K211" s="98"/>
      <c r="L211" s="81"/>
      <c r="M211" s="98"/>
      <c r="N211" s="98"/>
      <c r="O211" s="81"/>
      <c r="P211" s="103"/>
      <c r="Q211" s="81"/>
      <c r="R211" s="81"/>
      <c r="S211" s="103"/>
      <c r="T211" s="81"/>
      <c r="U211" s="81"/>
      <c r="V211" s="81"/>
      <c r="W211" s="81"/>
      <c r="X211" s="81"/>
      <c r="Y211" s="83"/>
    </row>
    <row r="212" spans="1:25" s="19" customFormat="1" ht="12.75" customHeight="1" x14ac:dyDescent="0.25">
      <c r="A212" s="6"/>
      <c r="B212" s="22" t="s">
        <v>131</v>
      </c>
      <c r="C212" s="4" t="str">
        <f>IF(C213="","",CONCATENATE("'Исходные'!",ADDRESS(ROW(A213),COLUMN(A213),4,1),":",ADDRESS(ROW(J213)+INDEX(MATCH(1=1,B213:B472&lt;&gt;"",),)-2,COLUMN(J213),4,1)))</f>
        <v>'Исходные'!A213:J213</v>
      </c>
      <c r="D212" s="4" t="str">
        <f>IF(C213="","",CONCATENATE("'Исходные'!",ADDRESS(ROW(A213),COLUMN(A213),4,1),":",ADDRESS(ROW(A213)+INDEX(MATCH(1=1,B213:B336&lt;&gt;"",),)-2,COLUMN(A213),4,1)))</f>
        <v>'Исходные'!A213:A213</v>
      </c>
      <c r="E212" s="79"/>
      <c r="F212" s="80"/>
      <c r="G212" s="85"/>
      <c r="H212" s="85"/>
      <c r="I212" s="79"/>
      <c r="J212" s="79"/>
      <c r="K212" s="95"/>
      <c r="L212" s="79"/>
      <c r="M212" s="95"/>
      <c r="N212" s="95"/>
      <c r="O212" s="79"/>
      <c r="P212" s="99"/>
      <c r="Q212" s="79"/>
      <c r="R212" s="79"/>
      <c r="S212" s="99"/>
      <c r="T212" s="79"/>
      <c r="U212" s="79"/>
      <c r="V212" s="79"/>
      <c r="W212" s="79"/>
      <c r="X212" s="79"/>
    </row>
    <row r="213" spans="1:25" s="19" customFormat="1" ht="12.75" customHeight="1" x14ac:dyDescent="0.25">
      <c r="A213" s="6">
        <v>1</v>
      </c>
      <c r="B213" s="22"/>
      <c r="C213" s="12" t="s">
        <v>181</v>
      </c>
      <c r="D213" s="17"/>
      <c r="E213" s="21"/>
      <c r="F213" s="21"/>
      <c r="G213" s="21">
        <v>3157900</v>
      </c>
      <c r="H213" s="21"/>
      <c r="I213" s="21"/>
      <c r="J213" s="21"/>
      <c r="K213" s="96"/>
      <c r="L213" s="21"/>
      <c r="M213" s="96"/>
      <c r="N213" s="96"/>
      <c r="O213" s="21"/>
      <c r="P213" s="101"/>
      <c r="Q213" s="21"/>
      <c r="R213" s="21"/>
      <c r="S213" s="101"/>
      <c r="T213" s="21"/>
      <c r="U213" s="21"/>
      <c r="V213" s="21"/>
      <c r="W213" s="21"/>
      <c r="X213" s="21"/>
    </row>
    <row r="214" spans="1:25" s="19" customFormat="1" ht="12.75" customHeight="1" x14ac:dyDescent="0.25">
      <c r="A214" s="6"/>
      <c r="B214" s="22" t="s">
        <v>231</v>
      </c>
      <c r="C214" s="4" t="str">
        <f>IF(C215="","",CONCATENATE("'Исходные'!",ADDRESS(ROW(A215),COLUMN(A215),4,1),":",ADDRESS(ROW(J215)+INDEX(MATCH(1=1,B215:B474&lt;&gt;"",),)-2,COLUMN(J215),4,1)))</f>
        <v>'Исходные'!A215:J215</v>
      </c>
      <c r="D214" s="4" t="str">
        <f>IF(C215="","",CONCATENATE("'Исходные'!",ADDRESS(ROW(A215),COLUMN(A215),4,1),":",ADDRESS(ROW(A215)+INDEX(MATCH(1=1,B215:B338&lt;&gt;"",),)-2,COLUMN(A215),4,1)))</f>
        <v>'Исходные'!A215:A215</v>
      </c>
      <c r="E214" s="79"/>
      <c r="F214" s="80"/>
      <c r="G214" s="85"/>
      <c r="H214" s="85"/>
      <c r="I214" s="79"/>
      <c r="J214" s="79"/>
      <c r="K214" s="95"/>
      <c r="L214" s="79"/>
      <c r="M214" s="95"/>
      <c r="N214" s="95"/>
      <c r="O214" s="79"/>
      <c r="P214" s="99"/>
      <c r="Q214" s="79"/>
      <c r="R214" s="79"/>
      <c r="S214" s="99"/>
      <c r="T214" s="79"/>
      <c r="U214" s="79"/>
      <c r="V214" s="79"/>
      <c r="W214" s="79"/>
      <c r="X214" s="79"/>
    </row>
    <row r="215" spans="1:25" s="19" customFormat="1" ht="12.75" customHeight="1" x14ac:dyDescent="0.25">
      <c r="A215" s="6">
        <v>1</v>
      </c>
      <c r="B215" s="22"/>
      <c r="C215" s="12" t="s">
        <v>179</v>
      </c>
      <c r="D215" s="17"/>
      <c r="E215" s="21"/>
      <c r="F215" s="21"/>
      <c r="G215" s="21">
        <v>3467830</v>
      </c>
      <c r="H215" s="21"/>
      <c r="I215" s="21"/>
      <c r="J215" s="21"/>
      <c r="K215" s="96"/>
      <c r="L215" s="21"/>
      <c r="M215" s="96"/>
      <c r="N215" s="96"/>
      <c r="O215" s="21"/>
      <c r="P215" s="101"/>
      <c r="Q215" s="21"/>
      <c r="R215" s="21"/>
      <c r="S215" s="101"/>
      <c r="T215" s="21"/>
      <c r="U215" s="21"/>
      <c r="V215" s="21"/>
      <c r="W215" s="21"/>
      <c r="X215" s="21"/>
    </row>
    <row r="216" spans="1:25" s="19" customFormat="1" ht="12.75" customHeight="1" x14ac:dyDescent="0.25">
      <c r="A216" s="6"/>
      <c r="B216" s="22" t="s">
        <v>221</v>
      </c>
      <c r="C216" s="4" t="str">
        <f>IF(C217="","",CONCATENATE("'Исходные'!",ADDRESS(ROW(A217),COLUMN(A217),4,1),":",ADDRESS(ROW(J217)+INDEX(MATCH(1=1,B217:B476&lt;&gt;"",),)-2,COLUMN(J217),4,1)))</f>
        <v>'Исходные'!A217:J217</v>
      </c>
      <c r="D216" s="4" t="str">
        <f>IF(C217="","",CONCATENATE("'Исходные'!",ADDRESS(ROW(A217),COLUMN(A217),4,1),":",ADDRESS(ROW(A217)+INDEX(MATCH(1=1,B217:B340&lt;&gt;"",),)-2,COLUMN(A217),4,1)))</f>
        <v>'Исходные'!A217:A217</v>
      </c>
      <c r="E216" s="79"/>
      <c r="F216" s="80"/>
      <c r="G216" s="85"/>
      <c r="H216" s="85"/>
      <c r="I216" s="79"/>
      <c r="J216" s="79"/>
      <c r="K216" s="95"/>
      <c r="L216" s="79"/>
      <c r="M216" s="95"/>
      <c r="N216" s="95"/>
      <c r="O216" s="79"/>
      <c r="P216" s="99"/>
      <c r="Q216" s="79"/>
      <c r="R216" s="79"/>
      <c r="S216" s="99"/>
      <c r="T216" s="79"/>
      <c r="U216" s="79"/>
      <c r="V216" s="79"/>
      <c r="W216" s="79"/>
      <c r="X216" s="79"/>
    </row>
    <row r="217" spans="1:25" s="19" customFormat="1" ht="12.75" customHeight="1" x14ac:dyDescent="0.25">
      <c r="A217" s="6">
        <v>1</v>
      </c>
      <c r="B217" s="22"/>
      <c r="C217" s="12" t="s">
        <v>177</v>
      </c>
      <c r="D217" s="17"/>
      <c r="E217" s="21"/>
      <c r="F217" s="21"/>
      <c r="G217" s="21">
        <v>1902794.84</v>
      </c>
      <c r="H217" s="21"/>
      <c r="I217" s="21"/>
      <c r="J217" s="21"/>
      <c r="K217" s="96"/>
      <c r="L217" s="21"/>
      <c r="M217" s="96"/>
      <c r="N217" s="96"/>
      <c r="O217" s="21"/>
      <c r="P217" s="101"/>
      <c r="Q217" s="21"/>
      <c r="R217" s="21"/>
      <c r="S217" s="101"/>
      <c r="T217" s="21"/>
      <c r="U217" s="21"/>
      <c r="V217" s="21"/>
      <c r="W217" s="21"/>
      <c r="X217" s="21"/>
    </row>
    <row r="218" spans="1:25" s="19" customFormat="1" ht="12.75" customHeight="1" x14ac:dyDescent="0.25">
      <c r="A218" s="6"/>
      <c r="B218" s="22" t="s">
        <v>223</v>
      </c>
      <c r="C218" s="4" t="str">
        <f>IF(C219="","",CONCATENATE("'Исходные'!",ADDRESS(ROW(A219),COLUMN(A219),4,1),":",ADDRESS(ROW(J219)+INDEX(MATCH(1=1,B219:B478&lt;&gt;"",),)-2,COLUMN(J219),4,1)))</f>
        <v>'Исходные'!A219:J219</v>
      </c>
      <c r="D218" s="4" t="str">
        <f>IF(C219="","",CONCATENATE("'Исходные'!",ADDRESS(ROW(A219),COLUMN(A219),4,1),":",ADDRESS(ROW(A219)+INDEX(MATCH(1=1,B219:B342&lt;&gt;"",),)-2,COLUMN(A219),4,1)))</f>
        <v>'Исходные'!A219:A219</v>
      </c>
      <c r="E218" s="79"/>
      <c r="F218" s="80"/>
      <c r="G218" s="85"/>
      <c r="H218" s="85"/>
      <c r="I218" s="79"/>
      <c r="J218" s="79"/>
      <c r="K218" s="95"/>
      <c r="L218" s="79"/>
      <c r="M218" s="95"/>
      <c r="N218" s="95"/>
      <c r="O218" s="79"/>
      <c r="P218" s="99"/>
      <c r="Q218" s="79"/>
      <c r="R218" s="79"/>
      <c r="S218" s="99"/>
      <c r="T218" s="79"/>
      <c r="U218" s="79"/>
      <c r="V218" s="79"/>
      <c r="W218" s="79"/>
      <c r="X218" s="79"/>
    </row>
    <row r="219" spans="1:25" s="19" customFormat="1" ht="12.75" customHeight="1" x14ac:dyDescent="0.25">
      <c r="A219" s="6">
        <v>1</v>
      </c>
      <c r="B219" s="22"/>
      <c r="C219" s="12" t="s">
        <v>180</v>
      </c>
      <c r="D219" s="17"/>
      <c r="E219" s="21"/>
      <c r="F219" s="21"/>
      <c r="G219" s="21">
        <v>794738.17</v>
      </c>
      <c r="H219" s="21"/>
      <c r="I219" s="21"/>
      <c r="J219" s="21"/>
      <c r="K219" s="96"/>
      <c r="L219" s="21"/>
      <c r="M219" s="96"/>
      <c r="N219" s="96"/>
      <c r="O219" s="21"/>
      <c r="P219" s="101"/>
      <c r="Q219" s="21"/>
      <c r="R219" s="21"/>
      <c r="S219" s="101"/>
      <c r="T219" s="21"/>
      <c r="U219" s="21"/>
      <c r="V219" s="21"/>
      <c r="W219" s="21"/>
      <c r="X219" s="21"/>
    </row>
    <row r="220" spans="1:25" s="19" customFormat="1" ht="12.75" customHeight="1" x14ac:dyDescent="0.25">
      <c r="A220" s="6"/>
      <c r="B220" s="22" t="s">
        <v>232</v>
      </c>
      <c r="C220" s="4" t="str">
        <f>IF(C221="","",CONCATENATE("'Исходные'!",ADDRESS(ROW(A221),COLUMN(A221),4,1),":",ADDRESS(ROW(J221)+INDEX(MATCH(1=1,B221:B480&lt;&gt;"",),)-2,COLUMN(J221),4,1)))</f>
        <v>'Исходные'!A221:J221</v>
      </c>
      <c r="D220" s="4" t="str">
        <f>IF(C221="","",CONCATENATE("'Исходные'!",ADDRESS(ROW(A221),COLUMN(A221),4,1),":",ADDRESS(ROW(A221)+INDEX(MATCH(1=1,B221:B344&lt;&gt;"",),)-2,COLUMN(A221),4,1)))</f>
        <v>'Исходные'!A221:A221</v>
      </c>
      <c r="E220" s="79"/>
      <c r="F220" s="80"/>
      <c r="G220" s="85"/>
      <c r="H220" s="85"/>
      <c r="I220" s="79"/>
      <c r="J220" s="79"/>
      <c r="K220" s="95"/>
      <c r="L220" s="79"/>
      <c r="M220" s="95"/>
      <c r="N220" s="95"/>
      <c r="O220" s="79"/>
      <c r="P220" s="99"/>
      <c r="Q220" s="79"/>
      <c r="R220" s="79"/>
      <c r="S220" s="99"/>
      <c r="T220" s="79"/>
      <c r="U220" s="79"/>
      <c r="V220" s="79"/>
      <c r="W220" s="79"/>
      <c r="X220" s="79"/>
    </row>
    <row r="221" spans="1:25" s="19" customFormat="1" ht="12.75" customHeight="1" x14ac:dyDescent="0.25">
      <c r="A221" s="6">
        <v>1</v>
      </c>
      <c r="B221" s="22"/>
      <c r="C221" s="12" t="s">
        <v>176</v>
      </c>
      <c r="D221" s="17"/>
      <c r="E221" s="21"/>
      <c r="F221" s="21"/>
      <c r="G221" s="21">
        <v>3600775.9</v>
      </c>
      <c r="H221" s="21"/>
      <c r="I221" s="21"/>
      <c r="J221" s="21"/>
      <c r="K221" s="96"/>
      <c r="L221" s="21"/>
      <c r="M221" s="96"/>
      <c r="N221" s="96"/>
      <c r="O221" s="21"/>
      <c r="P221" s="101"/>
      <c r="Q221" s="21"/>
      <c r="R221" s="21"/>
      <c r="S221" s="101"/>
      <c r="T221" s="21"/>
      <c r="U221" s="21"/>
      <c r="V221" s="21"/>
      <c r="W221" s="21"/>
      <c r="X221" s="21"/>
    </row>
    <row r="222" spans="1:25" s="19" customFormat="1" ht="12.75" customHeight="1" x14ac:dyDescent="0.25">
      <c r="A222" s="6"/>
      <c r="B222" s="22" t="s">
        <v>19</v>
      </c>
      <c r="C222" s="4" t="str">
        <f>IF(C223="","",CONCATENATE("'Исходные'!",ADDRESS(ROW(A223),COLUMN(A223),4,1),":",ADDRESS(ROW(J223)+INDEX(MATCH(1=1,B223:B482&lt;&gt;"",),)-2,COLUMN(J223),4,1)))</f>
        <v>'Исходные'!A223:J223</v>
      </c>
      <c r="D222" s="4" t="str">
        <f>IF(C223="","",CONCATENATE("'Исходные'!",ADDRESS(ROW(A223),COLUMN(A223),4,1),":",ADDRESS(ROW(A223)+INDEX(MATCH(1=1,B223:B346&lt;&gt;"",),)-2,COLUMN(A223),4,1)))</f>
        <v>'Исходные'!A223:A223</v>
      </c>
      <c r="E222" s="79"/>
      <c r="F222" s="80"/>
      <c r="G222" s="85"/>
      <c r="H222" s="85"/>
      <c r="I222" s="79"/>
      <c r="J222" s="79"/>
      <c r="K222" s="95"/>
      <c r="L222" s="79"/>
      <c r="M222" s="95"/>
      <c r="N222" s="95"/>
      <c r="O222" s="79"/>
      <c r="P222" s="99"/>
      <c r="Q222" s="79"/>
      <c r="R222" s="79"/>
      <c r="S222" s="99"/>
      <c r="T222" s="79"/>
      <c r="U222" s="79"/>
      <c r="V222" s="79"/>
      <c r="W222" s="79"/>
      <c r="X222" s="79"/>
    </row>
    <row r="223" spans="1:25" s="19" customFormat="1" ht="12.75" customHeight="1" x14ac:dyDescent="0.25">
      <c r="A223" s="6">
        <v>1</v>
      </c>
      <c r="B223" s="22"/>
      <c r="C223" s="12" t="s">
        <v>185</v>
      </c>
      <c r="D223" s="17"/>
      <c r="E223" s="21"/>
      <c r="F223" s="21"/>
      <c r="G223" s="21">
        <v>24313500</v>
      </c>
      <c r="H223" s="21"/>
      <c r="I223" s="21"/>
      <c r="J223" s="21"/>
      <c r="K223" s="96"/>
      <c r="L223" s="21"/>
      <c r="M223" s="96"/>
      <c r="N223" s="96"/>
      <c r="O223" s="21"/>
      <c r="P223" s="101"/>
      <c r="Q223" s="21"/>
      <c r="R223" s="21"/>
      <c r="S223" s="101"/>
      <c r="T223" s="21"/>
      <c r="U223" s="21"/>
      <c r="V223" s="21"/>
      <c r="W223" s="21"/>
      <c r="X223" s="21"/>
    </row>
    <row r="224" spans="1:25" s="19" customFormat="1" ht="12.75" customHeight="1" x14ac:dyDescent="0.25">
      <c r="A224" s="6"/>
      <c r="B224" s="22" t="s">
        <v>233</v>
      </c>
      <c r="C224" s="4" t="str">
        <f>IF(C225="","",CONCATENATE("'Исходные'!",ADDRESS(ROW(A225),COLUMN(A225),4,1),":",ADDRESS(ROW(J225)+INDEX(MATCH(1=1,B225:B484&lt;&gt;"",),)-2,COLUMN(J225),4,1)))</f>
        <v>'Исходные'!A225:J225</v>
      </c>
      <c r="D224" s="4" t="str">
        <f>IF(C225="","",CONCATENATE("'Исходные'!",ADDRESS(ROW(A225),COLUMN(A225),4,1),":",ADDRESS(ROW(A225)+INDEX(MATCH(1=1,B225:B348&lt;&gt;"",),)-2,COLUMN(A225),4,1)))</f>
        <v>'Исходные'!A225:A225</v>
      </c>
      <c r="E224" s="79"/>
      <c r="F224" s="80"/>
      <c r="G224" s="85"/>
      <c r="H224" s="85"/>
      <c r="I224" s="79"/>
      <c r="J224" s="79"/>
      <c r="K224" s="95"/>
      <c r="L224" s="79"/>
      <c r="M224" s="95"/>
      <c r="N224" s="95"/>
      <c r="O224" s="79"/>
      <c r="P224" s="99"/>
      <c r="Q224" s="79"/>
      <c r="R224" s="79"/>
      <c r="S224" s="99"/>
      <c r="T224" s="79"/>
      <c r="U224" s="79"/>
      <c r="V224" s="79"/>
      <c r="W224" s="79"/>
      <c r="X224" s="79"/>
    </row>
    <row r="225" spans="1:25" s="19" customFormat="1" ht="12.75" customHeight="1" x14ac:dyDescent="0.25">
      <c r="A225" s="6">
        <v>1</v>
      </c>
      <c r="B225" s="22"/>
      <c r="C225" s="12" t="s">
        <v>183</v>
      </c>
      <c r="D225" s="17"/>
      <c r="E225" s="21"/>
      <c r="F225" s="21"/>
      <c r="G225" s="21">
        <v>1890000</v>
      </c>
      <c r="H225" s="21"/>
      <c r="I225" s="21"/>
      <c r="J225" s="21"/>
      <c r="K225" s="96"/>
      <c r="L225" s="21"/>
      <c r="M225" s="96"/>
      <c r="N225" s="96"/>
      <c r="O225" s="21"/>
      <c r="P225" s="101"/>
      <c r="Q225" s="21"/>
      <c r="R225" s="21"/>
      <c r="S225" s="101"/>
      <c r="T225" s="21"/>
      <c r="U225" s="21"/>
      <c r="V225" s="21"/>
      <c r="W225" s="21"/>
      <c r="X225" s="21"/>
    </row>
    <row r="226" spans="1:25" s="19" customFormat="1" ht="12.75" customHeight="1" x14ac:dyDescent="0.25">
      <c r="A226" s="6"/>
      <c r="B226" s="22" t="s">
        <v>132</v>
      </c>
      <c r="C226" s="4" t="str">
        <f>IF(C227="","",CONCATENATE("'Исходные'!",ADDRESS(ROW(A227),COLUMN(A227),4,1),":",ADDRESS(ROW(J227)+INDEX(MATCH(1=1,B227:B486&lt;&gt;"",),)-2,COLUMN(J227),4,1)))</f>
        <v>'Исходные'!A227:J227</v>
      </c>
      <c r="D226" s="4" t="str">
        <f>IF(C227="","",CONCATENATE("'Исходные'!",ADDRESS(ROW(A227),COLUMN(A227),4,1),":",ADDRESS(ROW(A227)+INDEX(MATCH(1=1,B227:B350&lt;&gt;"",),)-2,COLUMN(A227),4,1)))</f>
        <v>'Исходные'!A227:A227</v>
      </c>
      <c r="E226" s="79"/>
      <c r="F226" s="80"/>
      <c r="G226" s="85"/>
      <c r="H226" s="85"/>
      <c r="I226" s="79"/>
      <c r="J226" s="79"/>
      <c r="K226" s="95"/>
      <c r="L226" s="79"/>
      <c r="M226" s="95"/>
      <c r="N226" s="95"/>
      <c r="O226" s="79"/>
      <c r="P226" s="99"/>
      <c r="Q226" s="79"/>
      <c r="R226" s="79"/>
      <c r="S226" s="99"/>
      <c r="T226" s="79"/>
      <c r="U226" s="79"/>
      <c r="V226" s="79"/>
      <c r="W226" s="79"/>
      <c r="X226" s="79"/>
    </row>
    <row r="227" spans="1:25" s="19" customFormat="1" ht="12.75" customHeight="1" x14ac:dyDescent="0.25">
      <c r="A227" s="6">
        <v>1</v>
      </c>
      <c r="B227" s="22"/>
      <c r="C227" s="12" t="s">
        <v>182</v>
      </c>
      <c r="D227" s="17"/>
      <c r="E227" s="21"/>
      <c r="F227" s="21"/>
      <c r="G227" s="21">
        <v>2700000</v>
      </c>
      <c r="H227" s="21"/>
      <c r="I227" s="21"/>
      <c r="J227" s="21"/>
      <c r="K227" s="96"/>
      <c r="L227" s="21"/>
      <c r="M227" s="96"/>
      <c r="N227" s="96"/>
      <c r="O227" s="21"/>
      <c r="P227" s="101"/>
      <c r="Q227" s="21"/>
      <c r="R227" s="21"/>
      <c r="S227" s="101"/>
      <c r="T227" s="21"/>
      <c r="U227" s="21"/>
      <c r="V227" s="21"/>
      <c r="W227" s="21"/>
      <c r="X227" s="21"/>
    </row>
    <row r="228" spans="1:25" s="19" customFormat="1" ht="12.75" customHeight="1" x14ac:dyDescent="0.25">
      <c r="A228" s="6"/>
      <c r="B228" s="22" t="s">
        <v>237</v>
      </c>
      <c r="C228" s="4" t="str">
        <f>IF(C229="","",CONCATENATE("'Исходные'!",ADDRESS(ROW(A229),COLUMN(A229),4,1),":",ADDRESS(ROW(J229)+INDEX(MATCH(1=1,B229:B488&lt;&gt;"",),)-2,COLUMN(J229),4,1)))</f>
        <v>'Исходные'!A229:J229</v>
      </c>
      <c r="D228" s="4" t="str">
        <f>IF(C229="","",CONCATENATE("'Исходные'!",ADDRESS(ROW(A229),COLUMN(A229),4,1),":",ADDRESS(ROW(A229)+INDEX(MATCH(1=1,B229:B352&lt;&gt;"",),)-2,COLUMN(A229),4,1)))</f>
        <v>'Исходные'!A229:A229</v>
      </c>
      <c r="E228" s="79"/>
      <c r="F228" s="80"/>
      <c r="G228" s="85"/>
      <c r="H228" s="85"/>
      <c r="I228" s="79"/>
      <c r="J228" s="79"/>
      <c r="K228" s="95"/>
      <c r="L228" s="79"/>
      <c r="M228" s="95"/>
      <c r="N228" s="95"/>
      <c r="O228" s="79"/>
      <c r="P228" s="99"/>
      <c r="Q228" s="79"/>
      <c r="R228" s="79"/>
      <c r="S228" s="99"/>
      <c r="T228" s="79"/>
      <c r="U228" s="79"/>
      <c r="V228" s="79"/>
      <c r="W228" s="79"/>
      <c r="X228" s="79"/>
    </row>
    <row r="229" spans="1:25" s="19" customFormat="1" ht="12.75" customHeight="1" x14ac:dyDescent="0.25">
      <c r="A229" s="6">
        <v>1</v>
      </c>
      <c r="B229" s="22"/>
      <c r="C229" s="12" t="s">
        <v>184</v>
      </c>
      <c r="D229" s="17"/>
      <c r="E229" s="21"/>
      <c r="F229" s="21"/>
      <c r="G229" s="21">
        <v>2651570</v>
      </c>
      <c r="H229" s="21"/>
      <c r="I229" s="21"/>
      <c r="J229" s="21"/>
      <c r="K229" s="96"/>
      <c r="L229" s="21"/>
      <c r="M229" s="96"/>
      <c r="N229" s="96"/>
      <c r="O229" s="21"/>
      <c r="P229" s="101"/>
      <c r="Q229" s="21"/>
      <c r="R229" s="21"/>
      <c r="S229" s="101"/>
      <c r="T229" s="21"/>
      <c r="U229" s="21"/>
      <c r="V229" s="21"/>
      <c r="W229" s="21"/>
      <c r="X229" s="21"/>
    </row>
    <row r="230" spans="1:25" s="19" customFormat="1" ht="12.75" customHeight="1" x14ac:dyDescent="0.25">
      <c r="A230" s="6"/>
      <c r="B230" s="22" t="s">
        <v>20</v>
      </c>
      <c r="C230" s="4" t="str">
        <f>IF(C231="","",CONCATENATE("'Исходные'!",ADDRESS(ROW(A231),COLUMN(A231),4,1),":",ADDRESS(ROW(J231)+INDEX(MATCH(1=1,B231:B490&lt;&gt;"",),)-2,COLUMN(J231),4,1)))</f>
        <v>'Исходные'!A231:J231</v>
      </c>
      <c r="D230" s="4" t="str">
        <f>IF(C231="","",CONCATENATE("'Исходные'!",ADDRESS(ROW(A231),COLUMN(A231),4,1),":",ADDRESS(ROW(A231)+INDEX(MATCH(1=1,B231:B354&lt;&gt;"",),)-2,COLUMN(A231),4,1)))</f>
        <v>'Исходные'!A231:A231</v>
      </c>
      <c r="E230" s="79"/>
      <c r="F230" s="80"/>
      <c r="G230" s="85"/>
      <c r="H230" s="85"/>
      <c r="I230" s="79"/>
      <c r="J230" s="79"/>
      <c r="K230" s="95"/>
      <c r="L230" s="79"/>
      <c r="M230" s="95"/>
      <c r="N230" s="95"/>
      <c r="O230" s="79"/>
      <c r="P230" s="99"/>
      <c r="Q230" s="79"/>
      <c r="R230" s="79"/>
      <c r="S230" s="99"/>
      <c r="T230" s="79"/>
      <c r="U230" s="79"/>
      <c r="V230" s="79"/>
      <c r="W230" s="79"/>
      <c r="X230" s="79"/>
    </row>
    <row r="231" spans="1:25" s="19" customFormat="1" ht="12.75" customHeight="1" x14ac:dyDescent="0.25">
      <c r="A231" s="6">
        <v>1</v>
      </c>
      <c r="B231" s="22"/>
      <c r="C231" s="12" t="s">
        <v>187</v>
      </c>
      <c r="D231" s="17"/>
      <c r="E231" s="81"/>
      <c r="F231" s="82"/>
      <c r="G231" s="93">
        <v>13266507.83</v>
      </c>
      <c r="H231" s="93"/>
      <c r="I231" s="81"/>
      <c r="J231" s="81"/>
      <c r="K231" s="98"/>
      <c r="L231" s="81"/>
      <c r="M231" s="98"/>
      <c r="N231" s="98"/>
      <c r="O231" s="81"/>
      <c r="P231" s="103"/>
      <c r="Q231" s="81"/>
      <c r="R231" s="81"/>
      <c r="S231" s="103"/>
      <c r="T231" s="81"/>
      <c r="U231" s="81"/>
      <c r="V231" s="81"/>
      <c r="W231" s="81"/>
      <c r="X231" s="81"/>
      <c r="Y231" s="83"/>
    </row>
    <row r="232" spans="1:25" s="19" customFormat="1" ht="12.75" customHeight="1" x14ac:dyDescent="0.25">
      <c r="A232" s="6"/>
      <c r="B232" s="22" t="s">
        <v>234</v>
      </c>
      <c r="C232" s="4" t="str">
        <f>IF(C233="","",CONCATENATE("'Исходные'!",ADDRESS(ROW(A233),COLUMN(A233),4,1),":",ADDRESS(ROW(J233)+INDEX(MATCH(1=1,B233:B492&lt;&gt;"",),)-2,COLUMN(J233),4,1)))</f>
        <v>'Исходные'!A233:J233</v>
      </c>
      <c r="D232" s="4" t="str">
        <f>IF(C233="","",CONCATENATE("'Исходные'!",ADDRESS(ROW(A233),COLUMN(A233),4,1),":",ADDRESS(ROW(A233)+INDEX(MATCH(1=1,B233:B356&lt;&gt;"",),)-2,COLUMN(A233),4,1)))</f>
        <v>'Исходные'!A233:A233</v>
      </c>
      <c r="E232" s="79"/>
      <c r="F232" s="80"/>
      <c r="G232" s="85"/>
      <c r="H232" s="85"/>
      <c r="I232" s="79"/>
      <c r="J232" s="79"/>
      <c r="K232" s="95"/>
      <c r="L232" s="79"/>
      <c r="M232" s="95"/>
      <c r="N232" s="95"/>
      <c r="O232" s="79"/>
      <c r="P232" s="99"/>
      <c r="Q232" s="79"/>
      <c r="R232" s="79"/>
      <c r="S232" s="99"/>
      <c r="T232" s="79"/>
      <c r="U232" s="79"/>
      <c r="V232" s="79"/>
      <c r="W232" s="79"/>
      <c r="X232" s="79"/>
    </row>
    <row r="233" spans="1:25" s="19" customFormat="1" ht="12.75" customHeight="1" x14ac:dyDescent="0.25">
      <c r="A233" s="6">
        <v>1</v>
      </c>
      <c r="B233" s="22"/>
      <c r="C233" s="12" t="s">
        <v>186</v>
      </c>
      <c r="D233" s="17"/>
      <c r="E233" s="21"/>
      <c r="F233" s="21"/>
      <c r="G233" s="21">
        <v>3092800</v>
      </c>
      <c r="H233" s="21"/>
      <c r="I233" s="21"/>
      <c r="J233" s="21"/>
      <c r="K233" s="96"/>
      <c r="L233" s="21"/>
      <c r="M233" s="96"/>
      <c r="N233" s="96"/>
      <c r="O233" s="21"/>
      <c r="P233" s="101"/>
      <c r="Q233" s="21"/>
      <c r="R233" s="21"/>
      <c r="S233" s="101"/>
      <c r="T233" s="21"/>
      <c r="U233" s="21"/>
      <c r="V233" s="21"/>
      <c r="W233" s="21"/>
      <c r="X233" s="21"/>
    </row>
    <row r="234" spans="1:25" s="19" customFormat="1" ht="12.75" customHeight="1" x14ac:dyDescent="0.25">
      <c r="A234" s="6"/>
      <c r="B234" s="22" t="s">
        <v>21</v>
      </c>
      <c r="C234" s="4" t="str">
        <f>IF(C235="","",CONCATENATE("'Исходные'!",ADDRESS(ROW(A235),COLUMN(A235),4,1),":",ADDRESS(ROW(J235)+INDEX(MATCH(1=1,B235:B494&lt;&gt;"",),)-2,COLUMN(J235),4,1)))</f>
        <v>'Исходные'!A235:J235</v>
      </c>
      <c r="D234" s="4" t="str">
        <f>IF(C235="","",CONCATENATE("'Исходные'!",ADDRESS(ROW(A235),COLUMN(A235),4,1),":",ADDRESS(ROW(A235)+INDEX(MATCH(1=1,B235:B358&lt;&gt;"",),)-2,COLUMN(A235),4,1)))</f>
        <v>'Исходные'!A235:A235</v>
      </c>
      <c r="E234" s="79"/>
      <c r="F234" s="80"/>
      <c r="G234" s="85"/>
      <c r="H234" s="85"/>
      <c r="I234" s="79"/>
      <c r="J234" s="79"/>
      <c r="K234" s="95"/>
      <c r="L234" s="79"/>
      <c r="M234" s="95"/>
      <c r="N234" s="95"/>
      <c r="O234" s="79"/>
      <c r="P234" s="99"/>
      <c r="Q234" s="79"/>
      <c r="R234" s="79"/>
      <c r="S234" s="99"/>
      <c r="T234" s="79"/>
      <c r="U234" s="79"/>
      <c r="V234" s="79"/>
      <c r="W234" s="79"/>
      <c r="X234" s="79"/>
    </row>
    <row r="235" spans="1:25" s="19" customFormat="1" ht="12.75" customHeight="1" x14ac:dyDescent="0.25">
      <c r="A235" s="6">
        <v>1</v>
      </c>
      <c r="B235" s="22"/>
      <c r="C235" s="12" t="s">
        <v>188</v>
      </c>
      <c r="D235" s="17"/>
      <c r="E235" s="21"/>
      <c r="F235" s="21"/>
      <c r="G235" s="21">
        <v>10904424.550000001</v>
      </c>
      <c r="H235" s="21"/>
      <c r="I235" s="21"/>
      <c r="J235" s="21"/>
      <c r="K235" s="96"/>
      <c r="L235" s="21"/>
      <c r="M235" s="96"/>
      <c r="N235" s="96"/>
      <c r="O235" s="21"/>
      <c r="P235" s="101"/>
      <c r="Q235" s="21"/>
      <c r="R235" s="21"/>
      <c r="S235" s="101"/>
      <c r="T235" s="21"/>
      <c r="U235" s="21"/>
      <c r="V235" s="21"/>
      <c r="W235" s="21"/>
      <c r="X235" s="21"/>
    </row>
    <row r="236" spans="1:25" s="19" customFormat="1" ht="12.75" customHeight="1" x14ac:dyDescent="0.25">
      <c r="A236" s="6"/>
      <c r="B236" s="22" t="s">
        <v>235</v>
      </c>
      <c r="C236" s="4" t="str">
        <f>IF(C237="","",CONCATENATE("'Исходные'!",ADDRESS(ROW(A237),COLUMN(A237),4,1),":",ADDRESS(ROW(J237)+INDEX(MATCH(1=1,B237:B496&lt;&gt;"",),)-2,COLUMN(J237),4,1)))</f>
        <v>'Исходные'!A237:J238</v>
      </c>
      <c r="D236" s="4" t="str">
        <f>IF(C237="","",CONCATENATE("'Исходные'!",ADDRESS(ROW(A237),COLUMN(A237),4,1),":",ADDRESS(ROW(A237)+INDEX(MATCH(1=1,B237:B360&lt;&gt;"",),)-2,COLUMN(A237),4,1)))</f>
        <v>'Исходные'!A237:A238</v>
      </c>
      <c r="E236" s="79"/>
      <c r="F236" s="80"/>
      <c r="G236" s="85"/>
      <c r="H236" s="85"/>
      <c r="I236" s="79"/>
      <c r="J236" s="79"/>
      <c r="K236" s="95"/>
      <c r="L236" s="79"/>
      <c r="M236" s="95"/>
      <c r="N236" s="95"/>
      <c r="O236" s="79"/>
      <c r="P236" s="99"/>
      <c r="Q236" s="79"/>
      <c r="R236" s="79"/>
      <c r="S236" s="99"/>
      <c r="T236" s="79"/>
      <c r="U236" s="79"/>
      <c r="V236" s="79"/>
      <c r="W236" s="79"/>
      <c r="X236" s="79"/>
    </row>
    <row r="237" spans="1:25" s="19" customFormat="1" ht="12.75" customHeight="1" x14ac:dyDescent="0.25">
      <c r="A237" s="6">
        <v>1</v>
      </c>
      <c r="B237" s="22"/>
      <c r="C237" s="12" t="s">
        <v>189</v>
      </c>
      <c r="D237" s="17"/>
      <c r="E237" s="21"/>
      <c r="F237" s="21"/>
      <c r="G237" s="21">
        <v>15474974</v>
      </c>
      <c r="H237" s="21"/>
      <c r="I237" s="21"/>
      <c r="J237" s="21"/>
      <c r="K237" s="96"/>
      <c r="L237" s="21"/>
      <c r="M237" s="96"/>
      <c r="N237" s="96"/>
      <c r="O237" s="21"/>
      <c r="P237" s="101"/>
      <c r="Q237" s="21"/>
      <c r="R237" s="21"/>
      <c r="S237" s="101"/>
      <c r="T237" s="21"/>
      <c r="U237" s="21"/>
      <c r="V237" s="21"/>
      <c r="W237" s="21"/>
      <c r="X237" s="21"/>
    </row>
    <row r="238" spans="1:25" s="19" customFormat="1" ht="12.75" customHeight="1" x14ac:dyDescent="0.25">
      <c r="A238" s="6">
        <v>2</v>
      </c>
      <c r="B238" s="22"/>
      <c r="C238" s="12" t="s">
        <v>190</v>
      </c>
      <c r="D238" s="17"/>
      <c r="E238" s="21"/>
      <c r="F238" s="21"/>
      <c r="G238" s="21">
        <v>21717716</v>
      </c>
      <c r="H238" s="21"/>
      <c r="I238" s="21"/>
      <c r="J238" s="21"/>
      <c r="K238" s="96"/>
      <c r="L238" s="21"/>
      <c r="M238" s="96"/>
      <c r="N238" s="96"/>
      <c r="O238" s="21"/>
      <c r="P238" s="101"/>
      <c r="Q238" s="21"/>
      <c r="R238" s="21"/>
      <c r="S238" s="101"/>
      <c r="T238" s="21"/>
      <c r="U238" s="21"/>
      <c r="V238" s="21"/>
      <c r="W238" s="21"/>
      <c r="X238" s="21"/>
    </row>
    <row r="239" spans="1:25" s="19" customFormat="1" ht="12.75" customHeight="1" x14ac:dyDescent="0.25">
      <c r="A239" s="6"/>
      <c r="B239" s="22" t="s">
        <v>22</v>
      </c>
      <c r="C239" s="4" t="str">
        <f>IF(C240="","",CONCATENATE("'Исходные'!",ADDRESS(ROW(A240),COLUMN(A240),4,1),":",ADDRESS(ROW(J240)+INDEX(MATCH(1=1,B240:B499&lt;&gt;"",),)-2,COLUMN(J240),4,1)))</f>
        <v>'Исходные'!A240:J240</v>
      </c>
      <c r="D239" s="4" t="str">
        <f>IF(C240="","",CONCATENATE("'Исходные'!",ADDRESS(ROW(A240),COLUMN(A240),4,1),":",ADDRESS(ROW(A240)+INDEX(MATCH(1=1,B240:B363&lt;&gt;"",),)-2,COLUMN(A240),4,1)))</f>
        <v>'Исходные'!A240:A240</v>
      </c>
      <c r="E239" s="79"/>
      <c r="F239" s="80"/>
      <c r="G239" s="85"/>
      <c r="H239" s="85"/>
      <c r="I239" s="79"/>
      <c r="J239" s="79"/>
      <c r="K239" s="95"/>
      <c r="L239" s="79"/>
      <c r="M239" s="95"/>
      <c r="N239" s="95"/>
      <c r="O239" s="79"/>
      <c r="P239" s="99"/>
      <c r="Q239" s="79"/>
      <c r="R239" s="79"/>
      <c r="S239" s="99"/>
      <c r="T239" s="79"/>
      <c r="U239" s="79"/>
      <c r="V239" s="79"/>
      <c r="W239" s="79"/>
      <c r="X239" s="79"/>
    </row>
    <row r="240" spans="1:25" s="19" customFormat="1" ht="12.75" customHeight="1" x14ac:dyDescent="0.25">
      <c r="A240" s="6">
        <v>1</v>
      </c>
      <c r="B240" s="22"/>
      <c r="C240" s="12" t="s">
        <v>191</v>
      </c>
      <c r="D240" s="17"/>
      <c r="E240" s="21"/>
      <c r="F240" s="21"/>
      <c r="G240" s="21">
        <v>36699930</v>
      </c>
      <c r="H240" s="21"/>
      <c r="I240" s="21"/>
      <c r="J240" s="21"/>
      <c r="K240" s="96"/>
      <c r="L240" s="21"/>
      <c r="M240" s="96"/>
      <c r="N240" s="96"/>
      <c r="O240" s="21"/>
      <c r="P240" s="101"/>
      <c r="Q240" s="21"/>
      <c r="R240" s="21"/>
      <c r="S240" s="101"/>
      <c r="T240" s="21"/>
      <c r="U240" s="21"/>
      <c r="V240" s="21"/>
      <c r="W240" s="21"/>
      <c r="X240" s="21"/>
    </row>
    <row r="241" spans="1:24" s="19" customFormat="1" ht="12.75" customHeight="1" x14ac:dyDescent="0.25">
      <c r="A241" s="6"/>
      <c r="B241" s="22" t="s">
        <v>23</v>
      </c>
      <c r="C241" s="4" t="str">
        <f>IF(C242="","",CONCATENATE("'Исходные'!",ADDRESS(ROW(A242),COLUMN(A242),4,1),":",ADDRESS(ROW(J242)+INDEX(MATCH(1=1,B242:B501&lt;&gt;"",),)-2,COLUMN(J242),4,1)))</f>
        <v>'Исходные'!A242:J242</v>
      </c>
      <c r="D241" s="4" t="str">
        <f>IF(C242="","",CONCATENATE("'Исходные'!",ADDRESS(ROW(A242),COLUMN(A242),4,1),":",ADDRESS(ROW(A242)+INDEX(MATCH(1=1,B242:B365&lt;&gt;"",),)-2,COLUMN(A242),4,1)))</f>
        <v>'Исходные'!A242:A242</v>
      </c>
      <c r="E241" s="79"/>
      <c r="F241" s="80"/>
      <c r="G241" s="85"/>
      <c r="H241" s="85"/>
      <c r="I241" s="79"/>
      <c r="J241" s="79"/>
      <c r="K241" s="95"/>
      <c r="L241" s="79"/>
      <c r="M241" s="95"/>
      <c r="N241" s="95"/>
      <c r="O241" s="79"/>
      <c r="P241" s="99"/>
      <c r="Q241" s="79"/>
      <c r="R241" s="79"/>
      <c r="S241" s="99"/>
      <c r="T241" s="79"/>
      <c r="U241" s="79"/>
      <c r="V241" s="79"/>
      <c r="W241" s="79"/>
      <c r="X241" s="79"/>
    </row>
    <row r="242" spans="1:24" s="19" customFormat="1" ht="12.75" customHeight="1" x14ac:dyDescent="0.25">
      <c r="A242" s="6">
        <v>1</v>
      </c>
      <c r="B242" s="22"/>
      <c r="C242" s="12" t="s">
        <v>193</v>
      </c>
      <c r="D242" s="17"/>
      <c r="E242" s="21"/>
      <c r="F242" s="21"/>
      <c r="G242" s="21">
        <v>12000000</v>
      </c>
      <c r="H242" s="21"/>
      <c r="I242" s="21"/>
      <c r="J242" s="21"/>
      <c r="K242" s="96"/>
      <c r="L242" s="21"/>
      <c r="M242" s="96"/>
      <c r="N242" s="96"/>
      <c r="O242" s="21"/>
      <c r="P242" s="101"/>
      <c r="Q242" s="21"/>
      <c r="R242" s="21"/>
      <c r="S242" s="101"/>
      <c r="T242" s="21"/>
      <c r="U242" s="21"/>
      <c r="V242" s="21"/>
      <c r="W242" s="21"/>
      <c r="X242" s="21"/>
    </row>
    <row r="243" spans="1:24" s="19" customFormat="1" ht="12.75" customHeight="1" x14ac:dyDescent="0.25">
      <c r="A243" s="6"/>
      <c r="B243" s="22" t="s">
        <v>204</v>
      </c>
      <c r="C243" s="4" t="str">
        <f>IF(C244="","",CONCATENATE("'Исходные'!",ADDRESS(ROW(A244),COLUMN(A244),4,1),":",ADDRESS(ROW(J244)+INDEX(MATCH(1=1,B244:B503&lt;&gt;"",),)-2,COLUMN(J244),4,1)))</f>
        <v>'Исходные'!A244:J244</v>
      </c>
      <c r="D243" s="4" t="str">
        <f>IF(C244="","",CONCATENATE("'Исходные'!",ADDRESS(ROW(A244),COLUMN(A244),4,1),":",ADDRESS(ROW(A244)+INDEX(MATCH(1=1,B244:B367&lt;&gt;"",),)-2,COLUMN(A244),4,1)))</f>
        <v>'Исходные'!A244:A244</v>
      </c>
      <c r="E243" s="79"/>
      <c r="F243" s="80"/>
      <c r="G243" s="85"/>
      <c r="H243" s="85"/>
      <c r="I243" s="79"/>
      <c r="J243" s="79"/>
      <c r="K243" s="95"/>
      <c r="L243" s="79"/>
      <c r="M243" s="95"/>
      <c r="N243" s="95"/>
      <c r="O243" s="79"/>
      <c r="P243" s="99"/>
      <c r="Q243" s="79"/>
      <c r="R243" s="79"/>
      <c r="S243" s="99"/>
      <c r="T243" s="79"/>
      <c r="U243" s="79"/>
      <c r="V243" s="79"/>
      <c r="W243" s="79"/>
      <c r="X243" s="79"/>
    </row>
    <row r="244" spans="1:24" s="19" customFormat="1" ht="12.75" customHeight="1" x14ac:dyDescent="0.25">
      <c r="A244" s="6">
        <v>1</v>
      </c>
      <c r="B244" s="22"/>
      <c r="C244" s="12" t="s">
        <v>192</v>
      </c>
      <c r="D244" s="17"/>
      <c r="E244" s="21"/>
      <c r="F244" s="21"/>
      <c r="G244" s="21">
        <v>5710000</v>
      </c>
      <c r="H244" s="21"/>
      <c r="I244" s="21"/>
      <c r="J244" s="21"/>
      <c r="K244" s="96"/>
      <c r="L244" s="21"/>
      <c r="M244" s="96"/>
      <c r="N244" s="96"/>
      <c r="O244" s="21"/>
      <c r="P244" s="101"/>
      <c r="Q244" s="21"/>
      <c r="R244" s="21"/>
      <c r="S244" s="101"/>
      <c r="T244" s="21"/>
      <c r="U244" s="21"/>
      <c r="V244" s="21"/>
      <c r="W244" s="21"/>
      <c r="X244" s="21"/>
    </row>
    <row r="245" spans="1:24" s="19" customFormat="1" ht="12.75" customHeight="1" x14ac:dyDescent="0.25">
      <c r="A245" s="6"/>
      <c r="B245" s="22" t="s">
        <v>135</v>
      </c>
      <c r="C245" s="4" t="str">
        <f>IF(C246="","",CONCATENATE("'Исходные'!",ADDRESS(ROW(A246),COLUMN(A246),4,1),":",ADDRESS(ROW(J246)+INDEX(MATCH(1=1,B246:B505&lt;&gt;"",),)-2,COLUMN(J246),4,1)))</f>
        <v>'Исходные'!A246:J246</v>
      </c>
      <c r="D245" s="4" t="str">
        <f>IF(C246="","",CONCATENATE("'Исходные'!",ADDRESS(ROW(A246),COLUMN(A246),4,1),":",ADDRESS(ROW(A246)+INDEX(MATCH(1=1,B246:B369&lt;&gt;"",),)-2,COLUMN(A246),4,1)))</f>
        <v>'Исходные'!A246:A246</v>
      </c>
      <c r="E245" s="79"/>
      <c r="F245" s="80"/>
      <c r="G245" s="85"/>
      <c r="H245" s="85"/>
      <c r="I245" s="79"/>
      <c r="J245" s="79"/>
      <c r="K245" s="95"/>
      <c r="L245" s="79"/>
      <c r="M245" s="95"/>
      <c r="N245" s="95"/>
      <c r="O245" s="79"/>
      <c r="P245" s="99"/>
      <c r="Q245" s="79"/>
      <c r="R245" s="79"/>
      <c r="S245" s="99"/>
      <c r="T245" s="79"/>
      <c r="U245" s="79"/>
      <c r="V245" s="79"/>
      <c r="W245" s="79"/>
      <c r="X245" s="79"/>
    </row>
    <row r="246" spans="1:24" s="19" customFormat="1" ht="12.75" customHeight="1" x14ac:dyDescent="0.25">
      <c r="A246" s="6">
        <v>1</v>
      </c>
      <c r="B246" s="22"/>
      <c r="C246" s="12" t="s">
        <v>37</v>
      </c>
      <c r="D246" s="17"/>
      <c r="E246" s="21"/>
      <c r="F246" s="21"/>
      <c r="G246" s="21">
        <v>4400000</v>
      </c>
      <c r="H246" s="21"/>
      <c r="I246" s="21"/>
      <c r="J246" s="21"/>
      <c r="K246" s="96"/>
      <c r="L246" s="21"/>
      <c r="M246" s="96"/>
      <c r="N246" s="96"/>
      <c r="O246" s="21"/>
      <c r="P246" s="101"/>
      <c r="Q246" s="21"/>
      <c r="R246" s="21"/>
      <c r="S246" s="101"/>
      <c r="T246" s="21"/>
      <c r="U246" s="21"/>
      <c r="V246" s="21"/>
      <c r="W246" s="21"/>
      <c r="X246" s="21"/>
    </row>
    <row r="247" spans="1:24" s="19" customFormat="1" ht="12.75" customHeight="1" x14ac:dyDescent="0.25">
      <c r="A247" s="6"/>
      <c r="B247" s="22" t="s">
        <v>136</v>
      </c>
      <c r="C247" s="4" t="str">
        <f>IF(C248="","",CONCATENATE("'Исходные'!",ADDRESS(ROW(A248),COLUMN(A248),4,1),":",ADDRESS(ROW(J248)+INDEX(MATCH(1=1,B248:B507&lt;&gt;"",),)-2,COLUMN(J248),4,1)))</f>
        <v>'Исходные'!A248:J248</v>
      </c>
      <c r="D247" s="4" t="str">
        <f>IF(C248="","",CONCATENATE("'Исходные'!",ADDRESS(ROW(A248),COLUMN(A248),4,1),":",ADDRESS(ROW(A248)+INDEX(MATCH(1=1,B248:B371&lt;&gt;"",),)-2,COLUMN(A248),4,1)))</f>
        <v>'Исходные'!A248:A248</v>
      </c>
      <c r="E247" s="79"/>
      <c r="F247" s="80"/>
      <c r="G247" s="85"/>
      <c r="H247" s="85"/>
      <c r="I247" s="79"/>
      <c r="J247" s="79"/>
      <c r="K247" s="95"/>
      <c r="L247" s="79"/>
      <c r="M247" s="95"/>
      <c r="N247" s="95"/>
      <c r="O247" s="79"/>
      <c r="P247" s="99"/>
      <c r="Q247" s="79"/>
      <c r="R247" s="79"/>
      <c r="S247" s="99"/>
      <c r="T247" s="79"/>
      <c r="U247" s="79"/>
      <c r="V247" s="79"/>
      <c r="W247" s="79"/>
      <c r="X247" s="79"/>
    </row>
    <row r="248" spans="1:24" s="19" customFormat="1" ht="12.75" customHeight="1" x14ac:dyDescent="0.25">
      <c r="A248" s="6">
        <v>1</v>
      </c>
      <c r="B248" s="22"/>
      <c r="C248" s="12" t="s">
        <v>194</v>
      </c>
      <c r="D248" s="17"/>
      <c r="E248" s="21"/>
      <c r="F248" s="21"/>
      <c r="G248" s="21">
        <v>8798800</v>
      </c>
      <c r="H248" s="21"/>
      <c r="I248" s="21"/>
      <c r="J248" s="21"/>
      <c r="K248" s="96"/>
      <c r="L248" s="21"/>
      <c r="M248" s="96"/>
      <c r="N248" s="96"/>
      <c r="O248" s="21"/>
      <c r="P248" s="101"/>
      <c r="Q248" s="21"/>
      <c r="R248" s="21"/>
      <c r="S248" s="101"/>
      <c r="T248" s="21"/>
      <c r="U248" s="21"/>
      <c r="V248" s="21"/>
      <c r="W248" s="21"/>
      <c r="X248" s="21"/>
    </row>
    <row r="249" spans="1:24" s="19" customFormat="1" ht="12.75" customHeight="1" x14ac:dyDescent="0.25">
      <c r="A249" s="105"/>
      <c r="B249" s="136" t="s">
        <v>196</v>
      </c>
      <c r="C249" s="137"/>
      <c r="D249" s="106"/>
      <c r="E249" s="107">
        <f>SUM(E137:E248)</f>
        <v>0</v>
      </c>
      <c r="F249" s="108">
        <f>COUNTA(F137:F248)</f>
        <v>0</v>
      </c>
      <c r="G249" s="107">
        <f>SUM(G137:G248)</f>
        <v>637752603.25999999</v>
      </c>
      <c r="H249" s="107">
        <f>SUM(H137:H248)</f>
        <v>0</v>
      </c>
      <c r="I249" s="107">
        <f>SUM(I137:I248)</f>
        <v>0</v>
      </c>
      <c r="J249" s="108">
        <f>COUNTA(J137:J248)</f>
        <v>0</v>
      </c>
      <c r="K249" s="108">
        <f>COUNTA(K137:K248)</f>
        <v>0</v>
      </c>
      <c r="L249" s="108">
        <f t="shared" ref="L249:N249" si="1">COUNTA(L137:L248)</f>
        <v>0</v>
      </c>
      <c r="M249" s="108">
        <f t="shared" si="1"/>
        <v>0</v>
      </c>
      <c r="N249" s="108">
        <f t="shared" si="1"/>
        <v>0</v>
      </c>
      <c r="O249" s="108">
        <f>COUNTA(O137:O248)</f>
        <v>0</v>
      </c>
      <c r="P249" s="108">
        <f>SUM(P137:P248)</f>
        <v>0</v>
      </c>
      <c r="Q249" s="108">
        <f>COUNTA(Q137:Q248)</f>
        <v>0</v>
      </c>
      <c r="R249" s="108">
        <f>COUNTA(R137:R248)</f>
        <v>0</v>
      </c>
      <c r="S249" s="108">
        <f>SUM(S137:S248)</f>
        <v>0</v>
      </c>
      <c r="T249" s="108">
        <f>COUNTA(T137:T248)</f>
        <v>0</v>
      </c>
      <c r="U249" s="108">
        <f>COUNTA(U137:U248)</f>
        <v>0</v>
      </c>
      <c r="V249" s="108">
        <f>COUNTA(V137:V248)</f>
        <v>0</v>
      </c>
      <c r="W249" s="108">
        <f>COUNTA(W137:W248)</f>
        <v>0</v>
      </c>
      <c r="X249" s="108">
        <f>COUNTA(X137:X248)</f>
        <v>0</v>
      </c>
    </row>
    <row r="250" spans="1:24" s="113" customFormat="1" x14ac:dyDescent="0.3">
      <c r="A250" s="128"/>
      <c r="B250" s="129"/>
      <c r="C250" s="130"/>
      <c r="D250" s="111"/>
      <c r="E250" s="111"/>
      <c r="F250" s="111"/>
      <c r="G250" s="112"/>
      <c r="H250" s="112"/>
      <c r="I250" s="112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</row>
    <row r="251" spans="1:24" x14ac:dyDescent="0.3">
      <c r="A251" s="122" t="s">
        <v>261</v>
      </c>
      <c r="B251" s="123"/>
      <c r="C251" s="124"/>
      <c r="D251" s="109">
        <f t="shared" ref="D251:X251" si="2">SUM(D134+D249)</f>
        <v>0</v>
      </c>
      <c r="E251" s="109">
        <f t="shared" si="2"/>
        <v>0</v>
      </c>
      <c r="F251" s="109">
        <f t="shared" si="2"/>
        <v>0</v>
      </c>
      <c r="G251" s="110">
        <f t="shared" si="2"/>
        <v>1013070549.0200001</v>
      </c>
      <c r="H251" s="110">
        <f t="shared" si="2"/>
        <v>0</v>
      </c>
      <c r="I251" s="110">
        <f t="shared" si="2"/>
        <v>0</v>
      </c>
      <c r="J251" s="109">
        <f t="shared" si="2"/>
        <v>0</v>
      </c>
      <c r="K251" s="109">
        <f t="shared" si="2"/>
        <v>0</v>
      </c>
      <c r="L251" s="109">
        <f t="shared" si="2"/>
        <v>0</v>
      </c>
      <c r="M251" s="109">
        <f t="shared" si="2"/>
        <v>0</v>
      </c>
      <c r="N251" s="109">
        <f t="shared" si="2"/>
        <v>0</v>
      </c>
      <c r="O251" s="109">
        <f t="shared" si="2"/>
        <v>0</v>
      </c>
      <c r="P251" s="109">
        <f t="shared" si="2"/>
        <v>0</v>
      </c>
      <c r="Q251" s="109">
        <f t="shared" si="2"/>
        <v>0</v>
      </c>
      <c r="R251" s="109">
        <f t="shared" si="2"/>
        <v>0</v>
      </c>
      <c r="S251" s="109">
        <f t="shared" si="2"/>
        <v>0</v>
      </c>
      <c r="T251" s="109">
        <f t="shared" si="2"/>
        <v>0</v>
      </c>
      <c r="U251" s="109">
        <f t="shared" si="2"/>
        <v>0</v>
      </c>
      <c r="V251" s="109">
        <f t="shared" si="2"/>
        <v>0</v>
      </c>
      <c r="W251" s="109">
        <f t="shared" si="2"/>
        <v>0</v>
      </c>
      <c r="X251" s="109">
        <f t="shared" si="2"/>
        <v>0</v>
      </c>
    </row>
  </sheetData>
  <protectedRanges>
    <protectedRange sqref="D108" name="Общественные_3_1"/>
  </protectedRanges>
  <mergeCells count="23">
    <mergeCell ref="A136:C136"/>
    <mergeCell ref="B249:C249"/>
    <mergeCell ref="N3:N4"/>
    <mergeCell ref="O3:P3"/>
    <mergeCell ref="Q3:U3"/>
    <mergeCell ref="L3:L4"/>
    <mergeCell ref="M3:M4"/>
    <mergeCell ref="A2:C2"/>
    <mergeCell ref="B134:C134"/>
    <mergeCell ref="A251:C251"/>
    <mergeCell ref="V3:X3"/>
    <mergeCell ref="C3:C4"/>
    <mergeCell ref="B3:B4"/>
    <mergeCell ref="A3:A4"/>
    <mergeCell ref="A250:C250"/>
    <mergeCell ref="D3:D4"/>
    <mergeCell ref="E3:E4"/>
    <mergeCell ref="F3:F4"/>
    <mergeCell ref="G3:G4"/>
    <mergeCell ref="H3:H4"/>
    <mergeCell ref="I3:I4"/>
    <mergeCell ref="J3:J4"/>
    <mergeCell ref="K3:K4"/>
  </mergeCells>
  <conditionalFormatting sqref="D83">
    <cfRule type="expression" dxfId="217" priority="784">
      <formula>LEFT($C83,10)="'Исходные'"</formula>
    </cfRule>
  </conditionalFormatting>
  <conditionalFormatting sqref="D65">
    <cfRule type="expression" dxfId="216" priority="787">
      <formula>LEFT($C65,10)="'Исходные'"</formula>
    </cfRule>
  </conditionalFormatting>
  <conditionalFormatting sqref="D69">
    <cfRule type="expression" dxfId="215" priority="786">
      <formula>LEFT($C69,10)="'Исходные'"</formula>
    </cfRule>
  </conditionalFormatting>
  <conditionalFormatting sqref="D79">
    <cfRule type="expression" dxfId="214" priority="785">
      <formula>LEFT($C79,10)="'Исходные'"</formula>
    </cfRule>
  </conditionalFormatting>
  <conditionalFormatting sqref="D86">
    <cfRule type="expression" dxfId="213" priority="783">
      <formula>LEFT($C86,10)="'Исходные'"</formula>
    </cfRule>
  </conditionalFormatting>
  <conditionalFormatting sqref="D89">
    <cfRule type="expression" dxfId="212" priority="782">
      <formula>LEFT($C89,10)="'Исходные'"</formula>
    </cfRule>
  </conditionalFormatting>
  <conditionalFormatting sqref="D93">
    <cfRule type="expression" dxfId="211" priority="781">
      <formula>LEFT($C93,10)="'Исходные'"</formula>
    </cfRule>
  </conditionalFormatting>
  <conditionalFormatting sqref="D97">
    <cfRule type="expression" dxfId="210" priority="780">
      <formula>LEFT($C97,10)="'Исходные'"</formula>
    </cfRule>
  </conditionalFormatting>
  <conditionalFormatting sqref="D101">
    <cfRule type="expression" dxfId="209" priority="779">
      <formula>LEFT($C101,10)="'Исходные'"</formula>
    </cfRule>
  </conditionalFormatting>
  <conditionalFormatting sqref="D104">
    <cfRule type="expression" dxfId="208" priority="778">
      <formula>LEFT($C104,10)="'Исходные'"</formula>
    </cfRule>
  </conditionalFormatting>
  <conditionalFormatting sqref="D109">
    <cfRule type="expression" dxfId="207" priority="777">
      <formula>LEFT($C109,10)="'Исходные'"</formula>
    </cfRule>
  </conditionalFormatting>
  <conditionalFormatting sqref="D117">
    <cfRule type="expression" dxfId="206" priority="776">
      <formula>LEFT($C117,10)="'Исходные'"</formula>
    </cfRule>
  </conditionalFormatting>
  <conditionalFormatting sqref="D119">
    <cfRule type="expression" dxfId="205" priority="775">
      <formula>LEFT($C119,10)="'Исходные'"</formula>
    </cfRule>
  </conditionalFormatting>
  <conditionalFormatting sqref="D125">
    <cfRule type="expression" dxfId="204" priority="774">
      <formula>LEFT($C125,10)="'Исходные'"</formula>
    </cfRule>
  </conditionalFormatting>
  <conditionalFormatting sqref="D129">
    <cfRule type="expression" dxfId="203" priority="773">
      <formula>LEFT($C129,10)="'Исходные'"</formula>
    </cfRule>
  </conditionalFormatting>
  <conditionalFormatting sqref="D133">
    <cfRule type="expression" dxfId="202" priority="772">
      <formula>LEFT($C133,10)="'Исходные'"</formula>
    </cfRule>
  </conditionalFormatting>
  <conditionalFormatting sqref="D7">
    <cfRule type="expression" dxfId="201" priority="594">
      <formula>LEFT($C7,10)="'Исходные'"</formula>
    </cfRule>
  </conditionalFormatting>
  <conditionalFormatting sqref="D138 D140">
    <cfRule type="expression" dxfId="200" priority="486">
      <formula>LEFT($C138,10)="'Исходные'"</formula>
    </cfRule>
  </conditionalFormatting>
  <conditionalFormatting sqref="C138 C140">
    <cfRule type="expression" dxfId="199" priority="788">
      <formula>#REF!&lt;&gt;""</formula>
    </cfRule>
  </conditionalFormatting>
  <conditionalFormatting sqref="C7">
    <cfRule type="expression" dxfId="198" priority="375">
      <formula>LEFT($C7,10)="'Исходные'"</formula>
    </cfRule>
  </conditionalFormatting>
  <conditionalFormatting sqref="D68">
    <cfRule type="expression" dxfId="197" priority="164">
      <formula>LEFT($C68,10)="'Исходные'"</formula>
    </cfRule>
  </conditionalFormatting>
  <conditionalFormatting sqref="C66">
    <cfRule type="expression" dxfId="196" priority="165">
      <formula>LEFT($C66,10)="'Исходные'"</formula>
    </cfRule>
  </conditionalFormatting>
  <conditionalFormatting sqref="D66">
    <cfRule type="expression" dxfId="195" priority="166">
      <formula>LEFT($C66,10)="'Исходные'"</formula>
    </cfRule>
  </conditionalFormatting>
  <conditionalFormatting sqref="C63">
    <cfRule type="expression" dxfId="194" priority="167">
      <formula>LEFT($C63,10)="'Исходные'"</formula>
    </cfRule>
  </conditionalFormatting>
  <conditionalFormatting sqref="D63">
    <cfRule type="expression" dxfId="193" priority="168">
      <formula>LEFT($C63,10)="'Исходные'"</formula>
    </cfRule>
  </conditionalFormatting>
  <conditionalFormatting sqref="C61">
    <cfRule type="expression" dxfId="192" priority="169">
      <formula>LEFT($C61,10)="'Исходные'"</formula>
    </cfRule>
  </conditionalFormatting>
  <conditionalFormatting sqref="D61">
    <cfRule type="expression" dxfId="191" priority="170">
      <formula>LEFT($C61,10)="'Исходные'"</formula>
    </cfRule>
  </conditionalFormatting>
  <conditionalFormatting sqref="C59">
    <cfRule type="expression" dxfId="190" priority="171">
      <formula>LEFT($C59,10)="'Исходные'"</formula>
    </cfRule>
  </conditionalFormatting>
  <conditionalFormatting sqref="D59">
    <cfRule type="expression" dxfId="189" priority="172">
      <formula>LEFT($C59,10)="'Исходные'"</formula>
    </cfRule>
  </conditionalFormatting>
  <conditionalFormatting sqref="C57">
    <cfRule type="expression" dxfId="188" priority="173">
      <formula>LEFT($C57,10)="'Исходные'"</formula>
    </cfRule>
  </conditionalFormatting>
  <conditionalFormatting sqref="D57">
    <cfRule type="expression" dxfId="187" priority="174">
      <formula>LEFT($C57,10)="'Исходные'"</formula>
    </cfRule>
  </conditionalFormatting>
  <conditionalFormatting sqref="C55">
    <cfRule type="expression" dxfId="186" priority="175">
      <formula>LEFT($C55,10)="'Исходные'"</formula>
    </cfRule>
  </conditionalFormatting>
  <conditionalFormatting sqref="D55">
    <cfRule type="expression" dxfId="185" priority="176">
      <formula>LEFT($C55,10)="'Исходные'"</formula>
    </cfRule>
  </conditionalFormatting>
  <conditionalFormatting sqref="C53">
    <cfRule type="expression" dxfId="184" priority="177">
      <formula>LEFT($C53,10)="'Исходные'"</formula>
    </cfRule>
  </conditionalFormatting>
  <conditionalFormatting sqref="D53">
    <cfRule type="expression" dxfId="183" priority="178">
      <formula>LEFT($C53,10)="'Исходные'"</formula>
    </cfRule>
  </conditionalFormatting>
  <conditionalFormatting sqref="C49">
    <cfRule type="expression" dxfId="182" priority="179">
      <formula>LEFT($C49,10)="'Исходные'"</formula>
    </cfRule>
  </conditionalFormatting>
  <conditionalFormatting sqref="D49">
    <cfRule type="expression" dxfId="181" priority="180">
      <formula>LEFT($C49,10)="'Исходные'"</formula>
    </cfRule>
  </conditionalFormatting>
  <conditionalFormatting sqref="C43">
    <cfRule type="expression" dxfId="180" priority="181">
      <formula>LEFT($C43,10)="'Исходные'"</formula>
    </cfRule>
  </conditionalFormatting>
  <conditionalFormatting sqref="D43">
    <cfRule type="expression" dxfId="179" priority="182">
      <formula>LEFT($C43,10)="'Исходные'"</formula>
    </cfRule>
  </conditionalFormatting>
  <conditionalFormatting sqref="C41">
    <cfRule type="expression" dxfId="178" priority="183">
      <formula>LEFT($C41,10)="'Исходные'"</formula>
    </cfRule>
  </conditionalFormatting>
  <conditionalFormatting sqref="D41">
    <cfRule type="expression" dxfId="177" priority="184">
      <formula>LEFT($C41,10)="'Исходные'"</formula>
    </cfRule>
  </conditionalFormatting>
  <conditionalFormatting sqref="C39">
    <cfRule type="expression" dxfId="176" priority="185">
      <formula>LEFT($C39,10)="'Исходные'"</formula>
    </cfRule>
  </conditionalFormatting>
  <conditionalFormatting sqref="D39">
    <cfRule type="expression" dxfId="175" priority="186">
      <formula>LEFT($C39,10)="'Исходные'"</formula>
    </cfRule>
  </conditionalFormatting>
  <conditionalFormatting sqref="C37">
    <cfRule type="expression" dxfId="174" priority="187">
      <formula>LEFT($C37,10)="'Исходные'"</formula>
    </cfRule>
  </conditionalFormatting>
  <conditionalFormatting sqref="D37">
    <cfRule type="expression" dxfId="173" priority="188">
      <formula>LEFT($C37,10)="'Исходные'"</formula>
    </cfRule>
  </conditionalFormatting>
  <conditionalFormatting sqref="C29">
    <cfRule type="expression" dxfId="172" priority="193">
      <formula>LEFT($C29,10)="'Исходные'"</formula>
    </cfRule>
  </conditionalFormatting>
  <conditionalFormatting sqref="D29">
    <cfRule type="expression" dxfId="171" priority="194">
      <formula>LEFT($C29,10)="'Исходные'"</formula>
    </cfRule>
  </conditionalFormatting>
  <conditionalFormatting sqref="C27">
    <cfRule type="expression" dxfId="170" priority="195">
      <formula>LEFT($C27,10)="'Исходные'"</formula>
    </cfRule>
  </conditionalFormatting>
  <conditionalFormatting sqref="D27">
    <cfRule type="expression" dxfId="169" priority="196">
      <formula>LEFT($C27,10)="'Исходные'"</formula>
    </cfRule>
  </conditionalFormatting>
  <conditionalFormatting sqref="C25">
    <cfRule type="expression" dxfId="168" priority="197">
      <formula>LEFT($C25,10)="'Исходные'"</formula>
    </cfRule>
  </conditionalFormatting>
  <conditionalFormatting sqref="D25">
    <cfRule type="expression" dxfId="167" priority="198">
      <formula>LEFT($C25,10)="'Исходные'"</formula>
    </cfRule>
  </conditionalFormatting>
  <conditionalFormatting sqref="C22">
    <cfRule type="expression" dxfId="166" priority="199">
      <formula>LEFT($C22,10)="'Исходные'"</formula>
    </cfRule>
  </conditionalFormatting>
  <conditionalFormatting sqref="D22">
    <cfRule type="expression" dxfId="165" priority="200">
      <formula>LEFT($C22,10)="'Исходные'"</formula>
    </cfRule>
  </conditionalFormatting>
  <conditionalFormatting sqref="C20">
    <cfRule type="expression" dxfId="164" priority="201">
      <formula>LEFT($C20,10)="'Исходные'"</formula>
    </cfRule>
  </conditionalFormatting>
  <conditionalFormatting sqref="D20">
    <cfRule type="expression" dxfId="163" priority="202">
      <formula>LEFT($C20,10)="'Исходные'"</formula>
    </cfRule>
  </conditionalFormatting>
  <conditionalFormatting sqref="D12">
    <cfRule type="expression" dxfId="162" priority="210">
      <formula>LEFT($C12,10)="'Исходные'"</formula>
    </cfRule>
  </conditionalFormatting>
  <conditionalFormatting sqref="C12">
    <cfRule type="expression" dxfId="161" priority="209">
      <formula>LEFT($C12,10)="'Исходные'"</formula>
    </cfRule>
  </conditionalFormatting>
  <conditionalFormatting sqref="D16">
    <cfRule type="expression" dxfId="160" priority="206">
      <formula>LEFT($C16,10)="'Исходные'"</formula>
    </cfRule>
  </conditionalFormatting>
  <conditionalFormatting sqref="C16">
    <cfRule type="expression" dxfId="159" priority="205">
      <formula>LEFT($C16,10)="'Исходные'"</formula>
    </cfRule>
  </conditionalFormatting>
  <conditionalFormatting sqref="D14">
    <cfRule type="expression" dxfId="158" priority="208">
      <formula>LEFT($C14,10)="'Исходные'"</formula>
    </cfRule>
  </conditionalFormatting>
  <conditionalFormatting sqref="C14">
    <cfRule type="expression" dxfId="157" priority="207">
      <formula>LEFT($C14,10)="'Исходные'"</formula>
    </cfRule>
  </conditionalFormatting>
  <conditionalFormatting sqref="D18">
    <cfRule type="expression" dxfId="156" priority="204">
      <formula>LEFT($C18,10)="'Исходные'"</formula>
    </cfRule>
  </conditionalFormatting>
  <conditionalFormatting sqref="C18">
    <cfRule type="expression" dxfId="155" priority="203">
      <formula>LEFT($C18,10)="'Исходные'"</formula>
    </cfRule>
  </conditionalFormatting>
  <conditionalFormatting sqref="D32">
    <cfRule type="expression" dxfId="154" priority="192">
      <formula>LEFT($C32,10)="'Исходные'"</formula>
    </cfRule>
  </conditionalFormatting>
  <conditionalFormatting sqref="C32">
    <cfRule type="expression" dxfId="153" priority="191">
      <formula>LEFT($C32,10)="'Исходные'"</formula>
    </cfRule>
  </conditionalFormatting>
  <conditionalFormatting sqref="D35">
    <cfRule type="expression" dxfId="152" priority="190">
      <formula>LEFT($C35,10)="'Исходные'"</formula>
    </cfRule>
  </conditionalFormatting>
  <conditionalFormatting sqref="C35">
    <cfRule type="expression" dxfId="151" priority="189">
      <formula>LEFT($C35,10)="'Исходные'"</formula>
    </cfRule>
  </conditionalFormatting>
  <conditionalFormatting sqref="C68">
    <cfRule type="expression" dxfId="150" priority="163">
      <formula>LEFT($C68,10)="'Исходные'"</formula>
    </cfRule>
  </conditionalFormatting>
  <conditionalFormatting sqref="D245">
    <cfRule type="expression" dxfId="149" priority="4">
      <formula>LEFT($C245,10)="'Исходные'"</formula>
    </cfRule>
  </conditionalFormatting>
  <conditionalFormatting sqref="C245">
    <cfRule type="expression" dxfId="148" priority="3">
      <formula>LEFT($C245,10)="'Исходные'"</formula>
    </cfRule>
  </conditionalFormatting>
  <conditionalFormatting sqref="D72">
    <cfRule type="expression" dxfId="147" priority="158">
      <formula>LEFT($C72,10)="'Исходные'"</formula>
    </cfRule>
  </conditionalFormatting>
  <conditionalFormatting sqref="C72">
    <cfRule type="expression" dxfId="146" priority="157">
      <formula>LEFT($C72,10)="'Исходные'"</formula>
    </cfRule>
  </conditionalFormatting>
  <conditionalFormatting sqref="D76">
    <cfRule type="expression" dxfId="145" priority="156">
      <formula>LEFT($C76,10)="'Исходные'"</formula>
    </cfRule>
  </conditionalFormatting>
  <conditionalFormatting sqref="C76">
    <cfRule type="expression" dxfId="144" priority="155">
      <formula>LEFT($C76,10)="'Исходные'"</formula>
    </cfRule>
  </conditionalFormatting>
  <conditionalFormatting sqref="D78">
    <cfRule type="expression" dxfId="143" priority="154">
      <formula>LEFT($C78,10)="'Исходные'"</formula>
    </cfRule>
  </conditionalFormatting>
  <conditionalFormatting sqref="C78">
    <cfRule type="expression" dxfId="142" priority="153">
      <formula>LEFT($C78,10)="'Исходные'"</formula>
    </cfRule>
  </conditionalFormatting>
  <conditionalFormatting sqref="D80">
    <cfRule type="expression" dxfId="141" priority="152">
      <formula>LEFT($C80,10)="'Исходные'"</formula>
    </cfRule>
  </conditionalFormatting>
  <conditionalFormatting sqref="C80">
    <cfRule type="expression" dxfId="140" priority="151">
      <formula>LEFT($C80,10)="'Исходные'"</formula>
    </cfRule>
  </conditionalFormatting>
  <conditionalFormatting sqref="D82">
    <cfRule type="expression" dxfId="139" priority="150">
      <formula>LEFT($C82,10)="'Исходные'"</formula>
    </cfRule>
  </conditionalFormatting>
  <conditionalFormatting sqref="C82">
    <cfRule type="expression" dxfId="138" priority="149">
      <formula>LEFT($C82,10)="'Исходные'"</formula>
    </cfRule>
  </conditionalFormatting>
  <conditionalFormatting sqref="D84">
    <cfRule type="expression" dxfId="137" priority="148">
      <formula>LEFT($C84,10)="'Исходные'"</formula>
    </cfRule>
  </conditionalFormatting>
  <conditionalFormatting sqref="C84">
    <cfRule type="expression" dxfId="136" priority="147">
      <formula>LEFT($C84,10)="'Исходные'"</formula>
    </cfRule>
  </conditionalFormatting>
  <conditionalFormatting sqref="D87">
    <cfRule type="expression" dxfId="135" priority="146">
      <formula>LEFT($C87,10)="'Исходные'"</formula>
    </cfRule>
  </conditionalFormatting>
  <conditionalFormatting sqref="C87">
    <cfRule type="expression" dxfId="134" priority="145">
      <formula>LEFT($C87,10)="'Исходные'"</formula>
    </cfRule>
  </conditionalFormatting>
  <conditionalFormatting sqref="D90">
    <cfRule type="expression" dxfId="133" priority="144">
      <formula>LEFT($C90,10)="'Исходные'"</formula>
    </cfRule>
  </conditionalFormatting>
  <conditionalFormatting sqref="C90">
    <cfRule type="expression" dxfId="132" priority="143">
      <formula>LEFT($C90,10)="'Исходные'"</formula>
    </cfRule>
  </conditionalFormatting>
  <conditionalFormatting sqref="D92">
    <cfRule type="expression" dxfId="131" priority="142">
      <formula>LEFT($C92,10)="'Исходные'"</formula>
    </cfRule>
  </conditionalFormatting>
  <conditionalFormatting sqref="C92">
    <cfRule type="expression" dxfId="130" priority="141">
      <formula>LEFT($C92,10)="'Исходные'"</formula>
    </cfRule>
  </conditionalFormatting>
  <conditionalFormatting sqref="D96">
    <cfRule type="expression" dxfId="129" priority="140">
      <formula>LEFT($C96,10)="'Исходные'"</formula>
    </cfRule>
  </conditionalFormatting>
  <conditionalFormatting sqref="C96">
    <cfRule type="expression" dxfId="128" priority="139">
      <formula>LEFT($C96,10)="'Исходные'"</formula>
    </cfRule>
  </conditionalFormatting>
  <conditionalFormatting sqref="D98">
    <cfRule type="expression" dxfId="127" priority="138">
      <formula>LEFT($C98,10)="'Исходные'"</formula>
    </cfRule>
  </conditionalFormatting>
  <conditionalFormatting sqref="C98">
    <cfRule type="expression" dxfId="126" priority="137">
      <formula>LEFT($C98,10)="'Исходные'"</formula>
    </cfRule>
  </conditionalFormatting>
  <conditionalFormatting sqref="D100">
    <cfRule type="expression" dxfId="125" priority="136">
      <formula>LEFT($C100,10)="'Исходные'"</formula>
    </cfRule>
  </conditionalFormatting>
  <conditionalFormatting sqref="C100">
    <cfRule type="expression" dxfId="124" priority="135">
      <formula>LEFT($C100,10)="'Исходные'"</formula>
    </cfRule>
  </conditionalFormatting>
  <conditionalFormatting sqref="D102">
    <cfRule type="expression" dxfId="123" priority="134">
      <formula>LEFT($C102,10)="'Исходные'"</formula>
    </cfRule>
  </conditionalFormatting>
  <conditionalFormatting sqref="C102">
    <cfRule type="expression" dxfId="122" priority="133">
      <formula>LEFT($C102,10)="'Исходные'"</formula>
    </cfRule>
  </conditionalFormatting>
  <conditionalFormatting sqref="D105">
    <cfRule type="expression" dxfId="121" priority="132">
      <formula>LEFT($C105,10)="'Исходные'"</formula>
    </cfRule>
  </conditionalFormatting>
  <conditionalFormatting sqref="C105">
    <cfRule type="expression" dxfId="120" priority="131">
      <formula>LEFT($C105,10)="'Исходные'"</formula>
    </cfRule>
  </conditionalFormatting>
  <conditionalFormatting sqref="D107">
    <cfRule type="expression" dxfId="119" priority="130">
      <formula>LEFT($C107,10)="'Исходные'"</formula>
    </cfRule>
  </conditionalFormatting>
  <conditionalFormatting sqref="C107">
    <cfRule type="expression" dxfId="118" priority="129">
      <formula>LEFT($C107,10)="'Исходные'"</formula>
    </cfRule>
  </conditionalFormatting>
  <conditionalFormatting sqref="D111">
    <cfRule type="expression" dxfId="117" priority="128">
      <formula>LEFT($C111,10)="'Исходные'"</formula>
    </cfRule>
  </conditionalFormatting>
  <conditionalFormatting sqref="C111">
    <cfRule type="expression" dxfId="116" priority="127">
      <formula>LEFT($C111,10)="'Исходные'"</formula>
    </cfRule>
  </conditionalFormatting>
  <conditionalFormatting sqref="D113">
    <cfRule type="expression" dxfId="115" priority="126">
      <formula>LEFT($C113,10)="'Исходные'"</formula>
    </cfRule>
  </conditionalFormatting>
  <conditionalFormatting sqref="C113">
    <cfRule type="expression" dxfId="114" priority="125">
      <formula>LEFT($C113,10)="'Исходные'"</formula>
    </cfRule>
  </conditionalFormatting>
  <conditionalFormatting sqref="D116">
    <cfRule type="expression" dxfId="113" priority="124">
      <formula>LEFT($C116,10)="'Исходные'"</formula>
    </cfRule>
  </conditionalFormatting>
  <conditionalFormatting sqref="C116">
    <cfRule type="expression" dxfId="112" priority="123">
      <formula>LEFT($C116,10)="'Исходные'"</formula>
    </cfRule>
  </conditionalFormatting>
  <conditionalFormatting sqref="D122">
    <cfRule type="expression" dxfId="111" priority="122">
      <formula>LEFT($C122,10)="'Исходные'"</formula>
    </cfRule>
  </conditionalFormatting>
  <conditionalFormatting sqref="C122">
    <cfRule type="expression" dxfId="110" priority="121">
      <formula>LEFT($C122,10)="'Исходные'"</formula>
    </cfRule>
  </conditionalFormatting>
  <conditionalFormatting sqref="D124">
    <cfRule type="expression" dxfId="109" priority="120">
      <formula>LEFT($C124,10)="'Исходные'"</formula>
    </cfRule>
  </conditionalFormatting>
  <conditionalFormatting sqref="C124">
    <cfRule type="expression" dxfId="108" priority="119">
      <formula>LEFT($C124,10)="'Исходные'"</formula>
    </cfRule>
  </conditionalFormatting>
  <conditionalFormatting sqref="D126">
    <cfRule type="expression" dxfId="107" priority="118">
      <formula>LEFT($C126,10)="'Исходные'"</formula>
    </cfRule>
  </conditionalFormatting>
  <conditionalFormatting sqref="C126">
    <cfRule type="expression" dxfId="106" priority="117">
      <formula>LEFT($C126,10)="'Исходные'"</formula>
    </cfRule>
  </conditionalFormatting>
  <conditionalFormatting sqref="D128">
    <cfRule type="expression" dxfId="105" priority="116">
      <formula>LEFT($C128,10)="'Исходные'"</formula>
    </cfRule>
  </conditionalFormatting>
  <conditionalFormatting sqref="C128">
    <cfRule type="expression" dxfId="104" priority="115">
      <formula>LEFT($C128,10)="'Исходные'"</formula>
    </cfRule>
  </conditionalFormatting>
  <conditionalFormatting sqref="D130">
    <cfRule type="expression" dxfId="103" priority="114">
      <formula>LEFT($C130,10)="'Исходные'"</formula>
    </cfRule>
  </conditionalFormatting>
  <conditionalFormatting sqref="C130">
    <cfRule type="expression" dxfId="102" priority="113">
      <formula>LEFT($C130,10)="'Исходные'"</formula>
    </cfRule>
  </conditionalFormatting>
  <conditionalFormatting sqref="D132">
    <cfRule type="expression" dxfId="101" priority="112">
      <formula>LEFT($C132,10)="'Исходные'"</formula>
    </cfRule>
  </conditionalFormatting>
  <conditionalFormatting sqref="C132">
    <cfRule type="expression" dxfId="100" priority="111">
      <formula>LEFT($C132,10)="'Исходные'"</formula>
    </cfRule>
  </conditionalFormatting>
  <conditionalFormatting sqref="D137">
    <cfRule type="expression" dxfId="99" priority="110">
      <formula>LEFT($C137,10)="'Исходные'"</formula>
    </cfRule>
  </conditionalFormatting>
  <conditionalFormatting sqref="C137">
    <cfRule type="expression" dxfId="98" priority="109">
      <formula>LEFT($C137,10)="'Исходные'"</formula>
    </cfRule>
  </conditionalFormatting>
  <conditionalFormatting sqref="D139">
    <cfRule type="expression" dxfId="97" priority="108">
      <formula>LEFT($C139,10)="'Исходные'"</formula>
    </cfRule>
  </conditionalFormatting>
  <conditionalFormatting sqref="C139">
    <cfRule type="expression" dxfId="96" priority="107">
      <formula>LEFT($C139,10)="'Исходные'"</formula>
    </cfRule>
  </conditionalFormatting>
  <conditionalFormatting sqref="D141">
    <cfRule type="expression" dxfId="95" priority="106">
      <formula>LEFT($C141,10)="'Исходные'"</formula>
    </cfRule>
  </conditionalFormatting>
  <conditionalFormatting sqref="C141">
    <cfRule type="expression" dxfId="94" priority="105">
      <formula>LEFT($C141,10)="'Исходные'"</formula>
    </cfRule>
  </conditionalFormatting>
  <conditionalFormatting sqref="D143">
    <cfRule type="expression" dxfId="93" priority="104">
      <formula>LEFT($C143,10)="'Исходные'"</formula>
    </cfRule>
  </conditionalFormatting>
  <conditionalFormatting sqref="C143">
    <cfRule type="expression" dxfId="92" priority="103">
      <formula>LEFT($C143,10)="'Исходные'"</formula>
    </cfRule>
  </conditionalFormatting>
  <conditionalFormatting sqref="D146">
    <cfRule type="expression" dxfId="91" priority="102">
      <formula>LEFT($C146,10)="'Исходные'"</formula>
    </cfRule>
  </conditionalFormatting>
  <conditionalFormatting sqref="C146">
    <cfRule type="expression" dxfId="90" priority="101">
      <formula>LEFT($C146,10)="'Исходные'"</formula>
    </cfRule>
  </conditionalFormatting>
  <conditionalFormatting sqref="D148">
    <cfRule type="expression" dxfId="89" priority="100">
      <formula>LEFT($C148,10)="'Исходные'"</formula>
    </cfRule>
  </conditionalFormatting>
  <conditionalFormatting sqref="C148">
    <cfRule type="expression" dxfId="88" priority="99">
      <formula>LEFT($C148,10)="'Исходные'"</formula>
    </cfRule>
  </conditionalFormatting>
  <conditionalFormatting sqref="D150">
    <cfRule type="expression" dxfId="87" priority="98">
      <formula>LEFT($C150,10)="'Исходные'"</formula>
    </cfRule>
  </conditionalFormatting>
  <conditionalFormatting sqref="C150">
    <cfRule type="expression" dxfId="86" priority="97">
      <formula>LEFT($C150,10)="'Исходные'"</formula>
    </cfRule>
  </conditionalFormatting>
  <conditionalFormatting sqref="D152">
    <cfRule type="expression" dxfId="85" priority="96">
      <formula>LEFT($C152,10)="'Исходные'"</formula>
    </cfRule>
  </conditionalFormatting>
  <conditionalFormatting sqref="C152">
    <cfRule type="expression" dxfId="84" priority="95">
      <formula>LEFT($C152,10)="'Исходные'"</formula>
    </cfRule>
  </conditionalFormatting>
  <conditionalFormatting sqref="D156">
    <cfRule type="expression" dxfId="83" priority="94">
      <formula>LEFT($C156,10)="'Исходные'"</formula>
    </cfRule>
  </conditionalFormatting>
  <conditionalFormatting sqref="C156">
    <cfRule type="expression" dxfId="82" priority="93">
      <formula>LEFT($C156,10)="'Исходные'"</formula>
    </cfRule>
  </conditionalFormatting>
  <conditionalFormatting sqref="D158">
    <cfRule type="expression" dxfId="81" priority="92">
      <formula>LEFT($C158,10)="'Исходные'"</formula>
    </cfRule>
  </conditionalFormatting>
  <conditionalFormatting sqref="C158">
    <cfRule type="expression" dxfId="80" priority="91">
      <formula>LEFT($C158,10)="'Исходные'"</formula>
    </cfRule>
  </conditionalFormatting>
  <conditionalFormatting sqref="D160">
    <cfRule type="expression" dxfId="79" priority="90">
      <formula>LEFT($C160,10)="'Исходные'"</formula>
    </cfRule>
  </conditionalFormatting>
  <conditionalFormatting sqref="C160">
    <cfRule type="expression" dxfId="78" priority="89">
      <formula>LEFT($C160,10)="'Исходные'"</formula>
    </cfRule>
  </conditionalFormatting>
  <conditionalFormatting sqref="D162">
    <cfRule type="expression" dxfId="77" priority="88">
      <formula>LEFT($C162,10)="'Исходные'"</formula>
    </cfRule>
  </conditionalFormatting>
  <conditionalFormatting sqref="C162">
    <cfRule type="expression" dxfId="76" priority="87">
      <formula>LEFT($C162,10)="'Исходные'"</formula>
    </cfRule>
  </conditionalFormatting>
  <conditionalFormatting sqref="D165">
    <cfRule type="expression" dxfId="75" priority="86">
      <formula>LEFT($C165,10)="'Исходные'"</formula>
    </cfRule>
  </conditionalFormatting>
  <conditionalFormatting sqref="C165">
    <cfRule type="expression" dxfId="74" priority="85">
      <formula>LEFT($C165,10)="'Исходные'"</formula>
    </cfRule>
  </conditionalFormatting>
  <conditionalFormatting sqref="D167">
    <cfRule type="expression" dxfId="73" priority="84">
      <formula>LEFT($C167,10)="'Исходные'"</formula>
    </cfRule>
  </conditionalFormatting>
  <conditionalFormatting sqref="C167">
    <cfRule type="expression" dxfId="72" priority="83">
      <formula>LEFT($C167,10)="'Исходные'"</formula>
    </cfRule>
  </conditionalFormatting>
  <conditionalFormatting sqref="D169">
    <cfRule type="expression" dxfId="71" priority="82">
      <formula>LEFT($C169,10)="'Исходные'"</formula>
    </cfRule>
  </conditionalFormatting>
  <conditionalFormatting sqref="C169">
    <cfRule type="expression" dxfId="70" priority="81">
      <formula>LEFT($C169,10)="'Исходные'"</formula>
    </cfRule>
  </conditionalFormatting>
  <conditionalFormatting sqref="D172">
    <cfRule type="expression" dxfId="69" priority="80">
      <formula>LEFT($C172,10)="'Исходные'"</formula>
    </cfRule>
  </conditionalFormatting>
  <conditionalFormatting sqref="C172">
    <cfRule type="expression" dxfId="68" priority="79">
      <formula>LEFT($C172,10)="'Исходные'"</formula>
    </cfRule>
  </conditionalFormatting>
  <conditionalFormatting sqref="D174">
    <cfRule type="expression" dxfId="67" priority="78">
      <formula>LEFT($C174,10)="'Исходные'"</formula>
    </cfRule>
  </conditionalFormatting>
  <conditionalFormatting sqref="C174">
    <cfRule type="expression" dxfId="66" priority="77">
      <formula>LEFT($C174,10)="'Исходные'"</formula>
    </cfRule>
  </conditionalFormatting>
  <conditionalFormatting sqref="D241">
    <cfRule type="expression" dxfId="65" priority="8">
      <formula>LEFT($C241,10)="'Исходные'"</formula>
    </cfRule>
  </conditionalFormatting>
  <conditionalFormatting sqref="C241">
    <cfRule type="expression" dxfId="64" priority="7">
      <formula>LEFT($C241,10)="'Исходные'"</formula>
    </cfRule>
  </conditionalFormatting>
  <conditionalFormatting sqref="D177">
    <cfRule type="expression" dxfId="63" priority="68">
      <formula>LEFT($C177,10)="'Исходные'"</formula>
    </cfRule>
  </conditionalFormatting>
  <conditionalFormatting sqref="C177">
    <cfRule type="expression" dxfId="62" priority="67">
      <formula>LEFT($C177,10)="'Исходные'"</formula>
    </cfRule>
  </conditionalFormatting>
  <conditionalFormatting sqref="D179">
    <cfRule type="expression" dxfId="61" priority="66">
      <formula>LEFT($C179,10)="'Исходные'"</formula>
    </cfRule>
  </conditionalFormatting>
  <conditionalFormatting sqref="C179">
    <cfRule type="expression" dxfId="60" priority="65">
      <formula>LEFT($C179,10)="'Исходные'"</formula>
    </cfRule>
  </conditionalFormatting>
  <conditionalFormatting sqref="D181">
    <cfRule type="expression" dxfId="59" priority="64">
      <formula>LEFT($C181,10)="'Исходные'"</formula>
    </cfRule>
  </conditionalFormatting>
  <conditionalFormatting sqref="C181">
    <cfRule type="expression" dxfId="58" priority="63">
      <formula>LEFT($C181,10)="'Исходные'"</formula>
    </cfRule>
  </conditionalFormatting>
  <conditionalFormatting sqref="D183">
    <cfRule type="expression" dxfId="57" priority="62">
      <formula>LEFT($C183,10)="'Исходные'"</formula>
    </cfRule>
  </conditionalFormatting>
  <conditionalFormatting sqref="C183">
    <cfRule type="expression" dxfId="56" priority="61">
      <formula>LEFT($C183,10)="'Исходные'"</formula>
    </cfRule>
  </conditionalFormatting>
  <conditionalFormatting sqref="D187">
    <cfRule type="expression" dxfId="55" priority="60">
      <formula>LEFT($C187,10)="'Исходные'"</formula>
    </cfRule>
  </conditionalFormatting>
  <conditionalFormatting sqref="C187">
    <cfRule type="expression" dxfId="54" priority="59">
      <formula>LEFT($C187,10)="'Исходные'"</formula>
    </cfRule>
  </conditionalFormatting>
  <conditionalFormatting sqref="D189">
    <cfRule type="expression" dxfId="53" priority="58">
      <formula>LEFT($C189,10)="'Исходные'"</formula>
    </cfRule>
  </conditionalFormatting>
  <conditionalFormatting sqref="C189">
    <cfRule type="expression" dxfId="52" priority="57">
      <formula>LEFT($C189,10)="'Исходные'"</formula>
    </cfRule>
  </conditionalFormatting>
  <conditionalFormatting sqref="D191">
    <cfRule type="expression" dxfId="51" priority="56">
      <formula>LEFT($C191,10)="'Исходные'"</formula>
    </cfRule>
  </conditionalFormatting>
  <conditionalFormatting sqref="C191">
    <cfRule type="expression" dxfId="50" priority="55">
      <formula>LEFT($C191,10)="'Исходные'"</formula>
    </cfRule>
  </conditionalFormatting>
  <conditionalFormatting sqref="D193">
    <cfRule type="expression" dxfId="49" priority="54">
      <formula>LEFT($C193,10)="'Исходные'"</formula>
    </cfRule>
  </conditionalFormatting>
  <conditionalFormatting sqref="C193">
    <cfRule type="expression" dxfId="48" priority="53">
      <formula>LEFT($C193,10)="'Исходные'"</formula>
    </cfRule>
  </conditionalFormatting>
  <conditionalFormatting sqref="D195">
    <cfRule type="expression" dxfId="47" priority="52">
      <formula>LEFT($C195,10)="'Исходные'"</formula>
    </cfRule>
  </conditionalFormatting>
  <conditionalFormatting sqref="C195">
    <cfRule type="expression" dxfId="46" priority="51">
      <formula>LEFT($C195,10)="'Исходные'"</formula>
    </cfRule>
  </conditionalFormatting>
  <conditionalFormatting sqref="D197">
    <cfRule type="expression" dxfId="45" priority="50">
      <formula>LEFT($C197,10)="'Исходные'"</formula>
    </cfRule>
  </conditionalFormatting>
  <conditionalFormatting sqref="C197">
    <cfRule type="expression" dxfId="44" priority="49">
      <formula>LEFT($C197,10)="'Исходные'"</formula>
    </cfRule>
  </conditionalFormatting>
  <conditionalFormatting sqref="D199">
    <cfRule type="expression" dxfId="43" priority="48">
      <formula>LEFT($C199,10)="'Исходные'"</formula>
    </cfRule>
  </conditionalFormatting>
  <conditionalFormatting sqref="C199">
    <cfRule type="expression" dxfId="42" priority="47">
      <formula>LEFT($C199,10)="'Исходные'"</formula>
    </cfRule>
  </conditionalFormatting>
  <conditionalFormatting sqref="D201">
    <cfRule type="expression" dxfId="41" priority="46">
      <formula>LEFT($C201,10)="'Исходные'"</formula>
    </cfRule>
  </conditionalFormatting>
  <conditionalFormatting sqref="C201">
    <cfRule type="expression" dxfId="40" priority="45">
      <formula>LEFT($C201,10)="'Исходные'"</formula>
    </cfRule>
  </conditionalFormatting>
  <conditionalFormatting sqref="D203">
    <cfRule type="expression" dxfId="39" priority="44">
      <formula>LEFT($C203,10)="'Исходные'"</formula>
    </cfRule>
  </conditionalFormatting>
  <conditionalFormatting sqref="C203">
    <cfRule type="expression" dxfId="38" priority="43">
      <formula>LEFT($C203,10)="'Исходные'"</formula>
    </cfRule>
  </conditionalFormatting>
  <conditionalFormatting sqref="D206">
    <cfRule type="expression" dxfId="37" priority="42">
      <formula>LEFT($C206,10)="'Исходные'"</formula>
    </cfRule>
  </conditionalFormatting>
  <conditionalFormatting sqref="C206">
    <cfRule type="expression" dxfId="36" priority="41">
      <formula>LEFT($C206,10)="'Исходные'"</formula>
    </cfRule>
  </conditionalFormatting>
  <conditionalFormatting sqref="D208">
    <cfRule type="expression" dxfId="35" priority="40">
      <formula>LEFT($C208,10)="'Исходные'"</formula>
    </cfRule>
  </conditionalFormatting>
  <conditionalFormatting sqref="C208">
    <cfRule type="expression" dxfId="34" priority="39">
      <formula>LEFT($C208,10)="'Исходные'"</formula>
    </cfRule>
  </conditionalFormatting>
  <conditionalFormatting sqref="D210">
    <cfRule type="expression" dxfId="33" priority="38">
      <formula>LEFT($C210,10)="'Исходные'"</formula>
    </cfRule>
  </conditionalFormatting>
  <conditionalFormatting sqref="C210">
    <cfRule type="expression" dxfId="32" priority="37">
      <formula>LEFT($C210,10)="'Исходные'"</formula>
    </cfRule>
  </conditionalFormatting>
  <conditionalFormatting sqref="D212">
    <cfRule type="expression" dxfId="31" priority="36">
      <formula>LEFT($C212,10)="'Исходные'"</formula>
    </cfRule>
  </conditionalFormatting>
  <conditionalFormatting sqref="C212">
    <cfRule type="expression" dxfId="30" priority="35">
      <formula>LEFT($C212,10)="'Исходные'"</formula>
    </cfRule>
  </conditionalFormatting>
  <conditionalFormatting sqref="D214">
    <cfRule type="expression" dxfId="29" priority="34">
      <formula>LEFT($C214,10)="'Исходные'"</formula>
    </cfRule>
  </conditionalFormatting>
  <conditionalFormatting sqref="C214">
    <cfRule type="expression" dxfId="28" priority="33">
      <formula>LEFT($C214,10)="'Исходные'"</formula>
    </cfRule>
  </conditionalFormatting>
  <conditionalFormatting sqref="D216">
    <cfRule type="expression" dxfId="27" priority="32">
      <formula>LEFT($C216,10)="'Исходные'"</formula>
    </cfRule>
  </conditionalFormatting>
  <conditionalFormatting sqref="C216">
    <cfRule type="expression" dxfId="26" priority="31">
      <formula>LEFT($C216,10)="'Исходные'"</formula>
    </cfRule>
  </conditionalFormatting>
  <conditionalFormatting sqref="D218">
    <cfRule type="expression" dxfId="25" priority="30">
      <formula>LEFT($C218,10)="'Исходные'"</formula>
    </cfRule>
  </conditionalFormatting>
  <conditionalFormatting sqref="C218">
    <cfRule type="expression" dxfId="24" priority="29">
      <formula>LEFT($C218,10)="'Исходные'"</formula>
    </cfRule>
  </conditionalFormatting>
  <conditionalFormatting sqref="D220">
    <cfRule type="expression" dxfId="23" priority="28">
      <formula>LEFT($C220,10)="'Исходные'"</formula>
    </cfRule>
  </conditionalFormatting>
  <conditionalFormatting sqref="C220">
    <cfRule type="expression" dxfId="22" priority="27">
      <formula>LEFT($C220,10)="'Исходные'"</formula>
    </cfRule>
  </conditionalFormatting>
  <conditionalFormatting sqref="D222">
    <cfRule type="expression" dxfId="21" priority="26">
      <formula>LEFT($C222,10)="'Исходные'"</formula>
    </cfRule>
  </conditionalFormatting>
  <conditionalFormatting sqref="C222">
    <cfRule type="expression" dxfId="20" priority="25">
      <formula>LEFT($C222,10)="'Исходные'"</formula>
    </cfRule>
  </conditionalFormatting>
  <conditionalFormatting sqref="D224">
    <cfRule type="expression" dxfId="19" priority="24">
      <formula>LEFT($C224,10)="'Исходные'"</formula>
    </cfRule>
  </conditionalFormatting>
  <conditionalFormatting sqref="C224">
    <cfRule type="expression" dxfId="18" priority="23">
      <formula>LEFT($C224,10)="'Исходные'"</formula>
    </cfRule>
  </conditionalFormatting>
  <conditionalFormatting sqref="D226">
    <cfRule type="expression" dxfId="17" priority="22">
      <formula>LEFT($C226,10)="'Исходные'"</formula>
    </cfRule>
  </conditionalFormatting>
  <conditionalFormatting sqref="C226">
    <cfRule type="expression" dxfId="16" priority="21">
      <formula>LEFT($C226,10)="'Исходные'"</formula>
    </cfRule>
  </conditionalFormatting>
  <conditionalFormatting sqref="D228">
    <cfRule type="expression" dxfId="15" priority="20">
      <formula>LEFT($C228,10)="'Исходные'"</formula>
    </cfRule>
  </conditionalFormatting>
  <conditionalFormatting sqref="C228">
    <cfRule type="expression" dxfId="14" priority="19">
      <formula>LEFT($C228,10)="'Исходные'"</formula>
    </cfRule>
  </conditionalFormatting>
  <conditionalFormatting sqref="D230">
    <cfRule type="expression" dxfId="13" priority="18">
      <formula>LEFT($C230,10)="'Исходные'"</formula>
    </cfRule>
  </conditionalFormatting>
  <conditionalFormatting sqref="C230">
    <cfRule type="expression" dxfId="12" priority="17">
      <formula>LEFT($C230,10)="'Исходные'"</formula>
    </cfRule>
  </conditionalFormatting>
  <conditionalFormatting sqref="D232">
    <cfRule type="expression" dxfId="11" priority="16">
      <formula>LEFT($C232,10)="'Исходные'"</formula>
    </cfRule>
  </conditionalFormatting>
  <conditionalFormatting sqref="C232">
    <cfRule type="expression" dxfId="10" priority="15">
      <formula>LEFT($C232,10)="'Исходные'"</formula>
    </cfRule>
  </conditionalFormatting>
  <conditionalFormatting sqref="D234">
    <cfRule type="expression" dxfId="9" priority="14">
      <formula>LEFT($C234,10)="'Исходные'"</formula>
    </cfRule>
  </conditionalFormatting>
  <conditionalFormatting sqref="C234">
    <cfRule type="expression" dxfId="8" priority="13">
      <formula>LEFT($C234,10)="'Исходные'"</formula>
    </cfRule>
  </conditionalFormatting>
  <conditionalFormatting sqref="D236">
    <cfRule type="expression" dxfId="7" priority="12">
      <formula>LEFT($C236,10)="'Исходные'"</formula>
    </cfRule>
  </conditionalFormatting>
  <conditionalFormatting sqref="C236">
    <cfRule type="expression" dxfId="6" priority="11">
      <formula>LEFT($C236,10)="'Исходные'"</formula>
    </cfRule>
  </conditionalFormatting>
  <conditionalFormatting sqref="D239">
    <cfRule type="expression" dxfId="5" priority="10">
      <formula>LEFT($C239,10)="'Исходные'"</formula>
    </cfRule>
  </conditionalFormatting>
  <conditionalFormatting sqref="C239">
    <cfRule type="expression" dxfId="4" priority="9">
      <formula>LEFT($C239,10)="'Исходные'"</formula>
    </cfRule>
  </conditionalFormatting>
  <conditionalFormatting sqref="D243">
    <cfRule type="expression" dxfId="3" priority="6">
      <formula>LEFT($C243,10)="'Исходные'"</formula>
    </cfRule>
  </conditionalFormatting>
  <conditionalFormatting sqref="C243">
    <cfRule type="expression" dxfId="2" priority="5">
      <formula>LEFT($C243,10)="'Исходные'"</formula>
    </cfRule>
  </conditionalFormatting>
  <conditionalFormatting sqref="D247">
    <cfRule type="expression" dxfId="1" priority="2">
      <formula>LEFT($C247,10)="'Исходные'"</formula>
    </cfRule>
  </conditionalFormatting>
  <conditionalFormatting sqref="C247">
    <cfRule type="expression" dxfId="0" priority="1">
      <formula>LEFT($C247,10)="'Исходные'"</formula>
    </cfRule>
  </conditionalFormatting>
  <pageMargins left="0.7" right="0.7" top="0.75" bottom="0.75" header="0.3" footer="0.3"/>
  <pageSetup paperSize="9" scale="1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J101"/>
  <sheetViews>
    <sheetView tabSelected="1" view="pageBreakPreview" topLeftCell="K83" zoomScaleNormal="100" zoomScaleSheetLayoutView="100" workbookViewId="0">
      <selection activeCell="E95" sqref="E95"/>
    </sheetView>
  </sheetViews>
  <sheetFormatPr defaultColWidth="9.109375" defaultRowHeight="12.75" customHeight="1" x14ac:dyDescent="0.3"/>
  <cols>
    <col min="1" max="1" width="4.6640625" style="1" customWidth="1"/>
    <col min="2" max="2" width="38.6640625" style="1" customWidth="1"/>
    <col min="3" max="3" width="27.6640625" style="1" customWidth="1"/>
    <col min="4" max="4" width="12.6640625" style="1" customWidth="1"/>
    <col min="5" max="6" width="16.6640625" style="1" customWidth="1"/>
    <col min="7" max="12" width="12.6640625" style="1" customWidth="1"/>
    <col min="13" max="13" width="14.6640625" style="1" customWidth="1"/>
    <col min="14" max="17" width="16.6640625" style="1" customWidth="1"/>
    <col min="18" max="18" width="18.6640625" style="1" customWidth="1"/>
    <col min="19" max="19" width="20.6640625" style="1" customWidth="1"/>
    <col min="20" max="22" width="14.6640625" style="1" customWidth="1"/>
    <col min="23" max="16384" width="9.109375" style="1"/>
  </cols>
  <sheetData>
    <row r="1" spans="1:36" ht="42" customHeight="1" x14ac:dyDescent="0.3">
      <c r="A1" s="38"/>
      <c r="B1" s="38"/>
      <c r="C1" s="141" t="s">
        <v>24</v>
      </c>
      <c r="D1" s="141"/>
      <c r="E1" s="141"/>
      <c r="F1" s="141"/>
      <c r="G1" s="141"/>
      <c r="H1" s="38"/>
      <c r="I1" s="38"/>
      <c r="J1" s="38"/>
      <c r="K1" s="38"/>
      <c r="L1" s="38"/>
      <c r="M1" s="38"/>
      <c r="N1" s="38"/>
      <c r="O1" s="3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6" ht="12.75" hidden="1" customHeight="1" x14ac:dyDescent="0.25">
      <c r="A2" s="40">
        <v>1</v>
      </c>
      <c r="B2" s="41" t="s">
        <v>4</v>
      </c>
      <c r="C2" s="46"/>
      <c r="D2" s="46"/>
      <c r="E2" s="46"/>
      <c r="F2" s="42" t="s">
        <v>26</v>
      </c>
      <c r="G2" s="42"/>
      <c r="H2" s="39"/>
      <c r="I2" s="39"/>
      <c r="J2" s="39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</row>
    <row r="3" spans="1:36" ht="12.75" hidden="1" customHeight="1" x14ac:dyDescent="0.25">
      <c r="A3" s="40">
        <v>2</v>
      </c>
      <c r="B3" s="41" t="s">
        <v>3</v>
      </c>
      <c r="C3" s="46"/>
      <c r="D3" s="46"/>
      <c r="E3" s="46"/>
      <c r="F3" s="39"/>
      <c r="G3" s="39"/>
      <c r="H3" s="39"/>
      <c r="I3" s="44"/>
      <c r="J3" s="4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</row>
    <row r="4" spans="1:36" ht="12.75" hidden="1" customHeight="1" x14ac:dyDescent="0.25">
      <c r="A4" s="40">
        <v>3</v>
      </c>
      <c r="B4" s="41" t="s">
        <v>114</v>
      </c>
      <c r="C4" s="46"/>
      <c r="D4" s="46"/>
      <c r="E4" s="46"/>
      <c r="F4" s="39"/>
      <c r="G4" s="39"/>
      <c r="H4" s="39"/>
      <c r="I4" s="44"/>
      <c r="J4" s="44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6" ht="12.75" hidden="1" customHeight="1" x14ac:dyDescent="0.25">
      <c r="A5" s="40">
        <v>4</v>
      </c>
      <c r="B5" s="41" t="s">
        <v>5</v>
      </c>
      <c r="C5" s="46"/>
      <c r="D5" s="46"/>
      <c r="E5" s="46"/>
      <c r="F5" s="39"/>
      <c r="G5" s="39"/>
      <c r="H5" s="39"/>
      <c r="I5" s="44"/>
      <c r="J5" s="44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</row>
    <row r="6" spans="1:36" ht="12.75" hidden="1" customHeight="1" x14ac:dyDescent="0.25">
      <c r="A6" s="40">
        <v>5</v>
      </c>
      <c r="B6" s="41" t="s">
        <v>115</v>
      </c>
      <c r="C6" s="46"/>
      <c r="D6" s="46"/>
      <c r="E6" s="46"/>
      <c r="F6" s="39"/>
      <c r="G6" s="39"/>
      <c r="H6" s="39"/>
      <c r="I6" s="44"/>
      <c r="J6" s="44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ht="12.75" hidden="1" customHeight="1" x14ac:dyDescent="0.25">
      <c r="A7" s="40">
        <v>6</v>
      </c>
      <c r="B7" s="41" t="s">
        <v>229</v>
      </c>
      <c r="C7" s="46"/>
      <c r="D7" s="46"/>
      <c r="E7" s="46"/>
      <c r="F7" s="39"/>
      <c r="G7" s="39"/>
      <c r="H7" s="39"/>
      <c r="I7" s="44"/>
      <c r="J7" s="44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ht="12.75" hidden="1" customHeight="1" x14ac:dyDescent="0.25">
      <c r="A8" s="40">
        <v>7</v>
      </c>
      <c r="B8" s="41" t="s">
        <v>205</v>
      </c>
      <c r="C8" s="46"/>
      <c r="D8" s="46"/>
      <c r="E8" s="46"/>
      <c r="F8" s="39"/>
      <c r="G8" s="39"/>
      <c r="H8" s="39"/>
      <c r="I8" s="44"/>
      <c r="J8" s="44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12.75" hidden="1" customHeight="1" x14ac:dyDescent="0.25">
      <c r="A9" s="40">
        <v>8</v>
      </c>
      <c r="B9" s="41" t="s">
        <v>206</v>
      </c>
      <c r="C9" s="46"/>
      <c r="D9" s="46"/>
      <c r="E9" s="46"/>
      <c r="F9" s="39"/>
      <c r="G9" s="39"/>
      <c r="H9" s="39"/>
      <c r="I9" s="44"/>
      <c r="J9" s="44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ht="12.75" hidden="1" customHeight="1" x14ac:dyDescent="0.25">
      <c r="A10" s="40">
        <v>9</v>
      </c>
      <c r="B10" s="41" t="s">
        <v>207</v>
      </c>
      <c r="C10" s="46"/>
      <c r="D10" s="46"/>
      <c r="E10" s="46"/>
      <c r="F10" s="39"/>
      <c r="G10" s="39"/>
      <c r="H10" s="39"/>
      <c r="I10" s="44"/>
      <c r="J10" s="44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ht="12.75" hidden="1" customHeight="1" x14ac:dyDescent="0.25">
      <c r="A11" s="40">
        <v>10</v>
      </c>
      <c r="B11" s="41" t="s">
        <v>208</v>
      </c>
      <c r="C11" s="46"/>
      <c r="D11" s="46"/>
      <c r="E11" s="46"/>
      <c r="F11" s="39"/>
      <c r="G11" s="39"/>
      <c r="H11" s="39"/>
      <c r="I11" s="44"/>
      <c r="J11" s="44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2.75" hidden="1" customHeight="1" x14ac:dyDescent="0.25">
      <c r="A12" s="40">
        <v>11</v>
      </c>
      <c r="B12" s="41" t="s">
        <v>209</v>
      </c>
      <c r="C12" s="46"/>
      <c r="D12" s="46"/>
      <c r="E12" s="46"/>
      <c r="F12" s="39"/>
      <c r="G12" s="39"/>
      <c r="H12" s="39"/>
      <c r="I12" s="44"/>
      <c r="J12" s="44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ht="12.75" hidden="1" customHeight="1" x14ac:dyDescent="0.25">
      <c r="A13" s="40">
        <v>12</v>
      </c>
      <c r="B13" s="41" t="s">
        <v>6</v>
      </c>
      <c r="C13" s="46"/>
      <c r="D13" s="46"/>
      <c r="E13" s="46"/>
      <c r="F13" s="39"/>
      <c r="G13" s="39"/>
      <c r="H13" s="39"/>
      <c r="I13" s="44"/>
      <c r="J13" s="44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ht="12.75" hidden="1" customHeight="1" x14ac:dyDescent="0.25">
      <c r="A14" s="40">
        <v>13</v>
      </c>
      <c r="B14" s="41" t="s">
        <v>7</v>
      </c>
      <c r="C14" s="46"/>
      <c r="D14" s="46"/>
      <c r="E14" s="46"/>
      <c r="F14" s="39"/>
      <c r="G14" s="39"/>
      <c r="H14" s="39"/>
      <c r="I14" s="44"/>
      <c r="J14" s="44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ht="12.75" hidden="1" customHeight="1" x14ac:dyDescent="0.25">
      <c r="A15" s="40">
        <v>14</v>
      </c>
      <c r="B15" s="41" t="s">
        <v>116</v>
      </c>
      <c r="C15" s="46"/>
      <c r="D15" s="46"/>
      <c r="E15" s="46"/>
      <c r="F15" s="39"/>
      <c r="G15" s="39"/>
      <c r="H15" s="39"/>
      <c r="I15" s="44"/>
      <c r="J15" s="44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ht="12.75" hidden="1" customHeight="1" x14ac:dyDescent="0.25">
      <c r="A16" s="40">
        <v>15</v>
      </c>
      <c r="B16" s="41" t="s">
        <v>211</v>
      </c>
      <c r="C16" s="46"/>
      <c r="D16" s="46"/>
      <c r="E16" s="46"/>
      <c r="F16" s="39"/>
      <c r="G16" s="39"/>
      <c r="H16" s="39"/>
      <c r="I16" s="44"/>
      <c r="J16" s="44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2.75" hidden="1" customHeight="1" x14ac:dyDescent="0.25">
      <c r="A17" s="40">
        <v>16</v>
      </c>
      <c r="B17" s="41" t="s">
        <v>210</v>
      </c>
      <c r="C17" s="46"/>
      <c r="D17" s="46"/>
      <c r="E17" s="46"/>
      <c r="F17" s="39"/>
      <c r="G17" s="39"/>
      <c r="H17" s="39"/>
      <c r="I17" s="44"/>
      <c r="J17" s="44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2.75" hidden="1" customHeight="1" x14ac:dyDescent="0.25">
      <c r="A18" s="40">
        <v>17</v>
      </c>
      <c r="B18" s="41" t="s">
        <v>212</v>
      </c>
      <c r="C18" s="46"/>
      <c r="D18" s="46"/>
      <c r="E18" s="46"/>
      <c r="F18" s="39"/>
      <c r="G18" s="39"/>
      <c r="H18" s="39"/>
      <c r="I18" s="44"/>
      <c r="J18" s="44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2.75" hidden="1" customHeight="1" x14ac:dyDescent="0.25">
      <c r="A19" s="40">
        <v>18</v>
      </c>
      <c r="B19" s="41" t="s">
        <v>8</v>
      </c>
      <c r="C19" s="46"/>
      <c r="D19" s="46"/>
      <c r="E19" s="46"/>
      <c r="F19" s="39"/>
      <c r="G19" s="39"/>
      <c r="H19" s="39"/>
      <c r="I19" s="44"/>
      <c r="J19" s="44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2.75" hidden="1" customHeight="1" x14ac:dyDescent="0.25">
      <c r="A20" s="40">
        <v>19</v>
      </c>
      <c r="B20" s="41" t="s">
        <v>117</v>
      </c>
      <c r="C20" s="46"/>
      <c r="D20" s="46"/>
      <c r="E20" s="46"/>
      <c r="F20" s="39"/>
      <c r="G20" s="39"/>
      <c r="H20" s="39"/>
      <c r="I20" s="44"/>
      <c r="J20" s="44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2.75" hidden="1" customHeight="1" x14ac:dyDescent="0.25">
      <c r="A21" s="40">
        <v>20</v>
      </c>
      <c r="B21" s="41" t="s">
        <v>118</v>
      </c>
      <c r="C21" s="46"/>
      <c r="D21" s="46"/>
      <c r="E21" s="46"/>
      <c r="F21" s="39"/>
      <c r="G21" s="39"/>
      <c r="H21" s="39"/>
      <c r="I21" s="44"/>
      <c r="J21" s="44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2.75" hidden="1" customHeight="1" x14ac:dyDescent="0.25">
      <c r="A22" s="40">
        <v>21</v>
      </c>
      <c r="B22" s="41" t="s">
        <v>119</v>
      </c>
      <c r="C22" s="46"/>
      <c r="D22" s="46"/>
      <c r="E22" s="46"/>
      <c r="F22" s="39"/>
      <c r="G22" s="39"/>
      <c r="H22" s="39"/>
      <c r="I22" s="44"/>
      <c r="J22" s="44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2.75" hidden="1" customHeight="1" x14ac:dyDescent="0.25">
      <c r="A23" s="40">
        <v>22</v>
      </c>
      <c r="B23" s="41" t="s">
        <v>9</v>
      </c>
      <c r="C23" s="46"/>
      <c r="D23" s="46"/>
      <c r="E23" s="46"/>
      <c r="F23" s="39"/>
      <c r="G23" s="39"/>
      <c r="H23" s="39"/>
      <c r="I23" s="44"/>
      <c r="J23" s="44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2.75" hidden="1" customHeight="1" x14ac:dyDescent="0.25">
      <c r="A24" s="40">
        <v>23</v>
      </c>
      <c r="B24" s="41" t="s">
        <v>11</v>
      </c>
      <c r="C24" s="46"/>
      <c r="D24" s="46"/>
      <c r="E24" s="46"/>
      <c r="F24" s="39"/>
      <c r="G24" s="39"/>
      <c r="H24" s="39"/>
      <c r="I24" s="44"/>
      <c r="J24" s="44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2.75" hidden="1" customHeight="1" x14ac:dyDescent="0.25">
      <c r="A25" s="40">
        <v>24</v>
      </c>
      <c r="B25" s="41" t="s">
        <v>10</v>
      </c>
      <c r="C25" s="46"/>
      <c r="D25" s="46"/>
      <c r="E25" s="46"/>
      <c r="F25" s="39"/>
      <c r="G25" s="39"/>
      <c r="H25" s="39"/>
      <c r="I25" s="44"/>
      <c r="J25" s="44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2.75" hidden="1" customHeight="1" x14ac:dyDescent="0.25">
      <c r="A26" s="40">
        <v>25</v>
      </c>
      <c r="B26" s="41" t="s">
        <v>120</v>
      </c>
      <c r="C26" s="46"/>
      <c r="D26" s="46"/>
      <c r="E26" s="46"/>
      <c r="F26" s="39"/>
      <c r="G26" s="39"/>
      <c r="H26" s="39"/>
      <c r="I26" s="44"/>
      <c r="J26" s="44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2.75" hidden="1" customHeight="1" x14ac:dyDescent="0.25">
      <c r="A27" s="40">
        <v>26</v>
      </c>
      <c r="B27" s="41" t="s">
        <v>213</v>
      </c>
      <c r="C27" s="46"/>
      <c r="D27" s="46"/>
      <c r="E27" s="46"/>
      <c r="F27" s="39"/>
      <c r="G27" s="39"/>
      <c r="H27" s="39"/>
      <c r="I27" s="44"/>
      <c r="J27" s="44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2.75" hidden="1" customHeight="1" x14ac:dyDescent="0.25">
      <c r="A28" s="40">
        <v>27</v>
      </c>
      <c r="B28" s="41" t="s">
        <v>214</v>
      </c>
      <c r="C28" s="46"/>
      <c r="D28" s="46"/>
      <c r="E28" s="46"/>
      <c r="F28" s="39"/>
      <c r="G28" s="39"/>
      <c r="H28" s="39"/>
      <c r="I28" s="44"/>
      <c r="J28" s="4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2.75" hidden="1" customHeight="1" x14ac:dyDescent="0.25">
      <c r="A29" s="40">
        <v>28</v>
      </c>
      <c r="B29" s="41" t="s">
        <v>121</v>
      </c>
      <c r="C29" s="46"/>
      <c r="D29" s="46"/>
      <c r="E29" s="46"/>
      <c r="F29" s="39"/>
      <c r="G29" s="39"/>
      <c r="H29" s="39"/>
      <c r="I29" s="44"/>
      <c r="J29" s="44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2.75" hidden="1" customHeight="1" x14ac:dyDescent="0.25">
      <c r="A30" s="40">
        <v>29</v>
      </c>
      <c r="B30" s="41" t="s">
        <v>12</v>
      </c>
      <c r="C30" s="46"/>
      <c r="D30" s="46"/>
      <c r="E30" s="46"/>
      <c r="F30" s="39"/>
      <c r="G30" s="39"/>
      <c r="H30" s="39"/>
      <c r="I30" s="44"/>
      <c r="J30" s="44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2.75" hidden="1" customHeight="1" x14ac:dyDescent="0.25">
      <c r="A31" s="40">
        <v>30</v>
      </c>
      <c r="B31" s="41" t="s">
        <v>122</v>
      </c>
      <c r="C31" s="46"/>
      <c r="D31" s="46"/>
      <c r="E31" s="46"/>
      <c r="F31" s="39"/>
      <c r="G31" s="39"/>
      <c r="H31" s="39"/>
      <c r="I31" s="44"/>
      <c r="J31" s="44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2.75" hidden="1" customHeight="1" x14ac:dyDescent="0.25">
      <c r="A32" s="40">
        <v>31</v>
      </c>
      <c r="B32" s="41" t="s">
        <v>123</v>
      </c>
      <c r="C32" s="46"/>
      <c r="D32" s="46"/>
      <c r="E32" s="46"/>
      <c r="F32" s="39"/>
      <c r="G32" s="39"/>
      <c r="H32" s="39"/>
      <c r="I32" s="44"/>
      <c r="J32" s="44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2.75" hidden="1" customHeight="1" x14ac:dyDescent="0.25">
      <c r="A33" s="40">
        <v>32</v>
      </c>
      <c r="B33" s="41" t="s">
        <v>124</v>
      </c>
      <c r="C33" s="46"/>
      <c r="D33" s="46"/>
      <c r="E33" s="46"/>
      <c r="F33" s="39"/>
      <c r="G33" s="39"/>
      <c r="H33" s="39"/>
      <c r="I33" s="44"/>
      <c r="J33" s="4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2.75" hidden="1" customHeight="1" x14ac:dyDescent="0.25">
      <c r="A34" s="40">
        <v>33</v>
      </c>
      <c r="B34" s="41" t="s">
        <v>215</v>
      </c>
      <c r="C34" s="46"/>
      <c r="D34" s="46"/>
      <c r="E34" s="46"/>
      <c r="F34" s="39"/>
      <c r="G34" s="39"/>
      <c r="H34" s="39"/>
      <c r="I34" s="44"/>
      <c r="J34" s="44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 hidden="1" customHeight="1" x14ac:dyDescent="0.25">
      <c r="A35" s="40">
        <v>34</v>
      </c>
      <c r="B35" s="41" t="s">
        <v>216</v>
      </c>
      <c r="C35" s="46"/>
      <c r="D35" s="46"/>
      <c r="E35" s="46"/>
      <c r="F35" s="39"/>
      <c r="G35" s="39"/>
      <c r="H35" s="39"/>
      <c r="I35" s="44"/>
      <c r="J35" s="44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 hidden="1" customHeight="1" x14ac:dyDescent="0.25">
      <c r="A36" s="40">
        <v>35</v>
      </c>
      <c r="B36" s="41" t="s">
        <v>13</v>
      </c>
      <c r="C36" s="46"/>
      <c r="D36" s="46"/>
      <c r="E36" s="46"/>
      <c r="F36" s="39"/>
      <c r="G36" s="39"/>
      <c r="H36" s="39"/>
      <c r="I36" s="44"/>
      <c r="J36" s="44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 hidden="1" customHeight="1" x14ac:dyDescent="0.25">
      <c r="A37" s="40">
        <v>36</v>
      </c>
      <c r="B37" s="41" t="s">
        <v>14</v>
      </c>
      <c r="C37" s="46"/>
      <c r="D37" s="46"/>
      <c r="E37" s="46"/>
      <c r="F37" s="39"/>
      <c r="G37" s="39"/>
      <c r="H37" s="39"/>
      <c r="I37" s="44"/>
      <c r="J37" s="44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hidden="1" customHeight="1" x14ac:dyDescent="0.25">
      <c r="A38" s="40">
        <v>37</v>
      </c>
      <c r="B38" s="41" t="s">
        <v>217</v>
      </c>
      <c r="C38" s="46"/>
      <c r="D38" s="46"/>
      <c r="E38" s="46"/>
      <c r="F38" s="39"/>
      <c r="G38" s="39"/>
      <c r="H38" s="39"/>
      <c r="I38" s="44"/>
      <c r="J38" s="44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2.75" hidden="1" customHeight="1" x14ac:dyDescent="0.25">
      <c r="A39" s="40">
        <v>38</v>
      </c>
      <c r="B39" s="41" t="s">
        <v>218</v>
      </c>
      <c r="C39" s="46"/>
      <c r="D39" s="46"/>
      <c r="E39" s="46"/>
      <c r="F39" s="39"/>
      <c r="G39" s="39"/>
      <c r="H39" s="39"/>
      <c r="I39" s="44"/>
      <c r="J39" s="44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ht="12.75" hidden="1" customHeight="1" x14ac:dyDescent="0.25">
      <c r="A40" s="40">
        <v>39</v>
      </c>
      <c r="B40" s="41" t="s">
        <v>15</v>
      </c>
      <c r="C40" s="46"/>
      <c r="D40" s="46"/>
      <c r="E40" s="46"/>
      <c r="F40" s="39"/>
      <c r="G40" s="39"/>
      <c r="H40" s="39"/>
      <c r="I40" s="44"/>
      <c r="J40" s="44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ht="12.75" hidden="1" customHeight="1" x14ac:dyDescent="0.25">
      <c r="A41" s="40">
        <v>40</v>
      </c>
      <c r="B41" s="41" t="s">
        <v>125</v>
      </c>
      <c r="C41" s="46"/>
      <c r="D41" s="46"/>
      <c r="E41" s="46"/>
      <c r="F41" s="39"/>
      <c r="G41" s="39"/>
      <c r="H41" s="39"/>
      <c r="I41" s="44"/>
      <c r="J41" s="44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ht="12.75" hidden="1" customHeight="1" x14ac:dyDescent="0.25">
      <c r="A42" s="40">
        <v>41</v>
      </c>
      <c r="B42" s="41" t="s">
        <v>16</v>
      </c>
      <c r="C42" s="46"/>
      <c r="D42" s="46"/>
      <c r="E42" s="46"/>
      <c r="F42" s="39"/>
      <c r="G42" s="39"/>
      <c r="H42" s="39"/>
      <c r="I42" s="44"/>
      <c r="J42" s="44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ht="12.75" hidden="1" customHeight="1" x14ac:dyDescent="0.25">
      <c r="A43" s="40">
        <v>42</v>
      </c>
      <c r="B43" s="41" t="s">
        <v>126</v>
      </c>
      <c r="C43" s="46"/>
      <c r="D43" s="46"/>
      <c r="E43" s="46"/>
      <c r="F43" s="39"/>
      <c r="G43" s="39"/>
      <c r="H43" s="39"/>
      <c r="I43" s="44"/>
      <c r="J43" s="44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ht="12.75" hidden="1" customHeight="1" x14ac:dyDescent="0.25">
      <c r="A44" s="40">
        <v>43</v>
      </c>
      <c r="B44" s="41" t="s">
        <v>127</v>
      </c>
      <c r="C44" s="46"/>
      <c r="D44" s="46"/>
      <c r="E44" s="46"/>
      <c r="F44" s="39"/>
      <c r="G44" s="39"/>
      <c r="H44" s="39"/>
      <c r="I44" s="44"/>
      <c r="J44" s="44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ht="12.75" hidden="1" customHeight="1" x14ac:dyDescent="0.25">
      <c r="A45" s="40">
        <v>44</v>
      </c>
      <c r="B45" s="41" t="s">
        <v>17</v>
      </c>
      <c r="C45" s="46"/>
      <c r="D45" s="46"/>
      <c r="E45" s="46"/>
      <c r="F45" s="39"/>
      <c r="G45" s="39"/>
      <c r="H45" s="39"/>
      <c r="I45" s="44"/>
      <c r="J45" s="44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ht="12.75" hidden="1" customHeight="1" x14ac:dyDescent="0.25">
      <c r="A46" s="40">
        <v>45</v>
      </c>
      <c r="B46" s="41" t="s">
        <v>128</v>
      </c>
      <c r="C46" s="46"/>
      <c r="D46" s="46"/>
      <c r="E46" s="46"/>
      <c r="F46" s="39"/>
      <c r="G46" s="39"/>
      <c r="H46" s="39"/>
      <c r="I46" s="44"/>
      <c r="J46" s="44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ht="12.75" hidden="1" customHeight="1" x14ac:dyDescent="0.25">
      <c r="A47" s="40">
        <v>46</v>
      </c>
      <c r="B47" s="41" t="s">
        <v>129</v>
      </c>
      <c r="C47" s="46"/>
      <c r="D47" s="46"/>
      <c r="E47" s="46"/>
      <c r="F47" s="39"/>
      <c r="G47" s="39"/>
      <c r="H47" s="39"/>
      <c r="I47" s="44"/>
      <c r="J47" s="44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ht="12.75" hidden="1" customHeight="1" x14ac:dyDescent="0.25">
      <c r="A48" s="40">
        <v>47</v>
      </c>
      <c r="B48" s="41" t="s">
        <v>130</v>
      </c>
      <c r="C48" s="46"/>
      <c r="D48" s="46"/>
      <c r="E48" s="46"/>
      <c r="F48" s="39"/>
      <c r="G48" s="39"/>
      <c r="H48" s="39"/>
      <c r="I48" s="44"/>
      <c r="J48" s="44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ht="12.75" hidden="1" customHeight="1" x14ac:dyDescent="0.25">
      <c r="A49" s="40">
        <v>48</v>
      </c>
      <c r="B49" s="41" t="s">
        <v>230</v>
      </c>
      <c r="C49" s="46"/>
      <c r="D49" s="46"/>
      <c r="E49" s="46"/>
      <c r="F49" s="39"/>
      <c r="G49" s="39"/>
      <c r="H49" s="39"/>
      <c r="I49" s="44"/>
      <c r="J49" s="44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ht="12.75" hidden="1" customHeight="1" x14ac:dyDescent="0.25">
      <c r="A50" s="40">
        <v>49</v>
      </c>
      <c r="B50" s="41" t="s">
        <v>219</v>
      </c>
      <c r="C50" s="46"/>
      <c r="D50" s="46"/>
      <c r="E50" s="46"/>
      <c r="F50" s="39"/>
      <c r="G50" s="39"/>
      <c r="H50" s="39"/>
      <c r="I50" s="44"/>
      <c r="J50" s="44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ht="12.75" hidden="1" customHeight="1" x14ac:dyDescent="0.25">
      <c r="A51" s="40">
        <v>50</v>
      </c>
      <c r="B51" s="41" t="s">
        <v>18</v>
      </c>
      <c r="C51" s="46"/>
      <c r="D51" s="46"/>
      <c r="E51" s="46"/>
      <c r="F51" s="39"/>
      <c r="G51" s="39"/>
      <c r="H51" s="39"/>
      <c r="I51" s="44"/>
      <c r="J51" s="44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ht="12.75" hidden="1" customHeight="1" x14ac:dyDescent="0.25">
      <c r="A52" s="40">
        <v>51</v>
      </c>
      <c r="B52" s="41" t="s">
        <v>220</v>
      </c>
      <c r="C52" s="46"/>
      <c r="D52" s="46"/>
      <c r="E52" s="46"/>
      <c r="F52" s="39"/>
      <c r="G52" s="39"/>
      <c r="H52" s="39"/>
      <c r="I52" s="44"/>
      <c r="J52" s="44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ht="12.75" hidden="1" customHeight="1" x14ac:dyDescent="0.25">
      <c r="A53" s="40">
        <v>52</v>
      </c>
      <c r="B53" s="41" t="s">
        <v>131</v>
      </c>
      <c r="C53" s="46"/>
      <c r="D53" s="46"/>
      <c r="E53" s="46"/>
      <c r="F53" s="39"/>
      <c r="G53" s="39"/>
      <c r="H53" s="39"/>
      <c r="I53" s="44"/>
      <c r="J53" s="44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ht="12.75" hidden="1" customHeight="1" x14ac:dyDescent="0.25">
      <c r="A54" s="40">
        <v>53</v>
      </c>
      <c r="B54" s="41" t="s">
        <v>231</v>
      </c>
      <c r="C54" s="46"/>
      <c r="D54" s="46"/>
      <c r="E54" s="46"/>
      <c r="F54" s="39"/>
      <c r="G54" s="39"/>
      <c r="H54" s="39"/>
      <c r="I54" s="44"/>
      <c r="J54" s="44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6" ht="12.75" hidden="1" customHeight="1" x14ac:dyDescent="0.25">
      <c r="A55" s="40">
        <v>54</v>
      </c>
      <c r="B55" s="41" t="s">
        <v>221</v>
      </c>
      <c r="C55" s="46"/>
      <c r="D55" s="46"/>
      <c r="E55" s="46"/>
      <c r="F55" s="39"/>
      <c r="G55" s="39"/>
      <c r="H55" s="39"/>
      <c r="I55" s="44"/>
      <c r="J55" s="44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ht="12.75" hidden="1" customHeight="1" x14ac:dyDescent="0.25">
      <c r="A56" s="40">
        <v>55</v>
      </c>
      <c r="B56" s="41" t="s">
        <v>222</v>
      </c>
      <c r="C56" s="46"/>
      <c r="D56" s="46"/>
      <c r="E56" s="46"/>
      <c r="F56" s="39"/>
      <c r="G56" s="39"/>
      <c r="H56" s="39"/>
      <c r="I56" s="44"/>
      <c r="J56" s="44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ht="12.75" hidden="1" customHeight="1" x14ac:dyDescent="0.25">
      <c r="A57" s="40">
        <v>56</v>
      </c>
      <c r="B57" s="41" t="s">
        <v>223</v>
      </c>
      <c r="C57" s="46"/>
      <c r="D57" s="46"/>
      <c r="E57" s="46"/>
      <c r="F57" s="39"/>
      <c r="G57" s="39"/>
      <c r="H57" s="39"/>
      <c r="I57" s="44"/>
      <c r="J57" s="44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1:36" ht="12.75" hidden="1" customHeight="1" x14ac:dyDescent="0.25">
      <c r="A58" s="40">
        <v>57</v>
      </c>
      <c r="B58" s="41" t="s">
        <v>232</v>
      </c>
      <c r="C58" s="46"/>
      <c r="D58" s="46"/>
      <c r="E58" s="46"/>
      <c r="F58" s="39"/>
      <c r="G58" s="39"/>
      <c r="H58" s="39"/>
      <c r="I58" s="44"/>
      <c r="J58" s="44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ht="12.75" hidden="1" customHeight="1" x14ac:dyDescent="0.25">
      <c r="A59" s="40">
        <v>58</v>
      </c>
      <c r="B59" s="41" t="s">
        <v>19</v>
      </c>
      <c r="C59" s="46"/>
      <c r="D59" s="46"/>
      <c r="E59" s="46"/>
      <c r="F59" s="39"/>
      <c r="G59" s="39"/>
      <c r="H59" s="39"/>
      <c r="I59" s="44"/>
      <c r="J59" s="44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1:36" ht="12.75" hidden="1" customHeight="1" x14ac:dyDescent="0.25">
      <c r="A60" s="40">
        <v>59</v>
      </c>
      <c r="B60" s="41" t="s">
        <v>233</v>
      </c>
      <c r="C60" s="46"/>
      <c r="D60" s="46"/>
      <c r="E60" s="46"/>
      <c r="F60" s="39"/>
      <c r="G60" s="39"/>
      <c r="H60" s="39"/>
      <c r="I60" s="44"/>
      <c r="J60" s="44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ht="12.75" hidden="1" customHeight="1" x14ac:dyDescent="0.25">
      <c r="A61" s="40">
        <v>60</v>
      </c>
      <c r="B61" s="41" t="s">
        <v>132</v>
      </c>
      <c r="C61" s="46"/>
      <c r="D61" s="46"/>
      <c r="E61" s="46"/>
      <c r="F61" s="39"/>
      <c r="G61" s="39"/>
      <c r="H61" s="39"/>
      <c r="I61" s="44"/>
      <c r="J61" s="44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1:36" ht="12.75" hidden="1" customHeight="1" x14ac:dyDescent="0.25">
      <c r="A62" s="40">
        <v>61</v>
      </c>
      <c r="B62" s="41" t="s">
        <v>237</v>
      </c>
      <c r="C62" s="46"/>
      <c r="D62" s="46"/>
      <c r="E62" s="46"/>
      <c r="F62" s="39"/>
      <c r="G62" s="39"/>
      <c r="H62" s="39"/>
      <c r="I62" s="44"/>
      <c r="J62" s="44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ht="12.75" hidden="1" customHeight="1" x14ac:dyDescent="0.25">
      <c r="A63" s="40">
        <v>62</v>
      </c>
      <c r="B63" s="41" t="s">
        <v>133</v>
      </c>
      <c r="C63" s="46"/>
      <c r="D63" s="46"/>
      <c r="E63" s="46"/>
      <c r="F63" s="39"/>
      <c r="G63" s="39"/>
      <c r="H63" s="39"/>
      <c r="I63" s="44"/>
      <c r="J63" s="44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6" ht="12.75" hidden="1" customHeight="1" x14ac:dyDescent="0.25">
      <c r="A64" s="40">
        <v>63</v>
      </c>
      <c r="B64" s="41" t="s">
        <v>20</v>
      </c>
      <c r="C64" s="46"/>
      <c r="D64" s="46"/>
      <c r="E64" s="46"/>
      <c r="F64" s="39"/>
      <c r="G64" s="39"/>
      <c r="H64" s="39"/>
      <c r="I64" s="44"/>
      <c r="J64" s="44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36" ht="12.75" hidden="1" customHeight="1" x14ac:dyDescent="0.25">
      <c r="A65" s="40">
        <v>64</v>
      </c>
      <c r="B65" s="41" t="s">
        <v>224</v>
      </c>
      <c r="C65" s="46"/>
      <c r="D65" s="46"/>
      <c r="E65" s="46"/>
      <c r="F65" s="39"/>
      <c r="G65" s="39"/>
      <c r="H65" s="39"/>
      <c r="I65" s="44"/>
      <c r="J65" s="44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1:36" ht="12.75" hidden="1" customHeight="1" x14ac:dyDescent="0.25">
      <c r="A66" s="40">
        <v>65</v>
      </c>
      <c r="B66" s="41" t="s">
        <v>225</v>
      </c>
      <c r="C66" s="46"/>
      <c r="D66" s="46"/>
      <c r="E66" s="46"/>
      <c r="F66" s="39"/>
      <c r="G66" s="39"/>
      <c r="H66" s="39"/>
      <c r="I66" s="44"/>
      <c r="J66" s="44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1:36" ht="12.75" hidden="1" customHeight="1" x14ac:dyDescent="0.25">
      <c r="A67" s="40">
        <v>66</v>
      </c>
      <c r="B67" s="41" t="s">
        <v>234</v>
      </c>
      <c r="C67" s="46"/>
      <c r="D67" s="46"/>
      <c r="E67" s="46"/>
      <c r="F67" s="39"/>
      <c r="G67" s="39"/>
      <c r="H67" s="39"/>
      <c r="I67" s="44"/>
      <c r="J67" s="44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1:36" ht="12.75" hidden="1" customHeight="1" x14ac:dyDescent="0.25">
      <c r="A68" s="40">
        <v>67</v>
      </c>
      <c r="B68" s="41" t="s">
        <v>21</v>
      </c>
      <c r="C68" s="46"/>
      <c r="D68" s="46"/>
      <c r="E68" s="46"/>
      <c r="F68" s="39"/>
      <c r="G68" s="39"/>
      <c r="H68" s="39"/>
      <c r="I68" s="44"/>
      <c r="J68" s="44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1:36" ht="12.75" hidden="1" customHeight="1" x14ac:dyDescent="0.25">
      <c r="A69" s="40">
        <v>68</v>
      </c>
      <c r="B69" s="41" t="s">
        <v>226</v>
      </c>
      <c r="C69" s="46"/>
      <c r="D69" s="46"/>
      <c r="E69" s="46"/>
      <c r="F69" s="39"/>
      <c r="G69" s="39"/>
      <c r="H69" s="39"/>
      <c r="I69" s="44"/>
      <c r="J69" s="44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1:36" ht="12.75" hidden="1" customHeight="1" x14ac:dyDescent="0.25">
      <c r="A70" s="40">
        <v>69</v>
      </c>
      <c r="B70" s="41" t="s">
        <v>227</v>
      </c>
      <c r="C70" s="46"/>
      <c r="D70" s="46"/>
      <c r="E70" s="46"/>
      <c r="F70" s="39"/>
      <c r="G70" s="39"/>
      <c r="H70" s="39"/>
      <c r="I70" s="44"/>
      <c r="J70" s="44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1:36" ht="12.75" hidden="1" customHeight="1" x14ac:dyDescent="0.25">
      <c r="A71" s="40">
        <v>70</v>
      </c>
      <c r="B71" s="41" t="s">
        <v>22</v>
      </c>
      <c r="C71" s="46"/>
      <c r="D71" s="46"/>
      <c r="E71" s="46"/>
      <c r="F71" s="39"/>
      <c r="G71" s="39"/>
      <c r="H71" s="39"/>
      <c r="I71" s="44"/>
      <c r="J71" s="44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1:36" ht="12.75" hidden="1" customHeight="1" x14ac:dyDescent="0.25">
      <c r="A72" s="40">
        <v>71</v>
      </c>
      <c r="B72" s="41" t="s">
        <v>228</v>
      </c>
      <c r="C72" s="46"/>
      <c r="D72" s="46"/>
      <c r="E72" s="46"/>
      <c r="F72" s="39"/>
      <c r="G72" s="39"/>
      <c r="H72" s="39"/>
      <c r="I72" s="44"/>
      <c r="J72" s="44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1:36" ht="12.75" hidden="1" customHeight="1" x14ac:dyDescent="0.25">
      <c r="A73" s="40">
        <v>72</v>
      </c>
      <c r="B73" s="41" t="s">
        <v>236</v>
      </c>
      <c r="C73" s="46"/>
      <c r="D73" s="46"/>
      <c r="E73" s="46"/>
      <c r="F73" s="39"/>
      <c r="G73" s="39"/>
      <c r="H73" s="39"/>
      <c r="I73" s="44"/>
      <c r="J73" s="44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1:36" ht="12.75" hidden="1" customHeight="1" x14ac:dyDescent="0.25">
      <c r="A74" s="40">
        <v>73</v>
      </c>
      <c r="B74" s="41" t="s">
        <v>23</v>
      </c>
      <c r="C74" s="46"/>
      <c r="D74" s="46"/>
      <c r="E74" s="46"/>
      <c r="F74" s="39"/>
      <c r="G74" s="39"/>
      <c r="H74" s="39"/>
      <c r="I74" s="44"/>
      <c r="J74" s="44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1:36" ht="12.75" hidden="1" customHeight="1" x14ac:dyDescent="0.25">
      <c r="A75" s="40">
        <v>74</v>
      </c>
      <c r="B75" s="41" t="s">
        <v>204</v>
      </c>
      <c r="C75" s="46"/>
      <c r="D75" s="46"/>
      <c r="E75" s="46"/>
      <c r="F75" s="39"/>
      <c r="G75" s="39"/>
      <c r="H75" s="39"/>
      <c r="I75" s="44"/>
      <c r="J75" s="44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1:36" ht="12.75" hidden="1" customHeight="1" x14ac:dyDescent="0.25">
      <c r="A76" s="40">
        <v>75</v>
      </c>
      <c r="B76" s="41" t="s">
        <v>134</v>
      </c>
      <c r="C76" s="46"/>
      <c r="D76" s="46"/>
      <c r="E76" s="46"/>
      <c r="F76" s="39"/>
      <c r="G76" s="39"/>
      <c r="H76" s="39"/>
      <c r="I76" s="44"/>
      <c r="J76" s="44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1:36" ht="12.75" hidden="1" customHeight="1" x14ac:dyDescent="0.25">
      <c r="A77" s="40">
        <v>76</v>
      </c>
      <c r="B77" s="41" t="s">
        <v>135</v>
      </c>
      <c r="C77" s="46"/>
      <c r="D77" s="46"/>
      <c r="E77" s="46"/>
      <c r="F77" s="39"/>
      <c r="G77" s="39"/>
      <c r="H77" s="39"/>
      <c r="I77" s="44"/>
      <c r="J77" s="44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1:36" ht="12.75" hidden="1" customHeight="1" x14ac:dyDescent="0.25">
      <c r="A78" s="40">
        <v>77</v>
      </c>
      <c r="B78" s="41" t="s">
        <v>136</v>
      </c>
      <c r="C78" s="46"/>
      <c r="D78" s="46"/>
      <c r="E78" s="46"/>
      <c r="F78" s="39"/>
      <c r="G78" s="39"/>
      <c r="H78" s="39"/>
      <c r="I78" s="44"/>
      <c r="J78" s="44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1:36" ht="12.75" hidden="1" customHeight="1" x14ac:dyDescent="0.25">
      <c r="A79" s="40">
        <v>78</v>
      </c>
      <c r="B79" s="41" t="s">
        <v>235</v>
      </c>
      <c r="C79" s="46"/>
      <c r="D79" s="46"/>
      <c r="E79" s="46"/>
      <c r="F79" s="39"/>
      <c r="G79" s="39"/>
      <c r="H79" s="39"/>
      <c r="I79" s="44"/>
      <c r="J79" s="44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1:36" ht="12.75" customHeight="1" thickBot="1" x14ac:dyDescent="0.3">
      <c r="A80" s="45"/>
      <c r="B80" s="46"/>
      <c r="C80" s="46"/>
      <c r="D80" s="46"/>
      <c r="E80" s="46"/>
      <c r="F80" s="39"/>
      <c r="G80" s="39"/>
      <c r="H80" s="39"/>
      <c r="I80" s="44"/>
      <c r="J80" s="44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1:36" ht="20.100000000000001" customHeight="1" thickTop="1" thickBot="1" x14ac:dyDescent="0.35">
      <c r="A81" s="39"/>
      <c r="B81" s="39"/>
      <c r="C81" s="142" t="s">
        <v>230</v>
      </c>
      <c r="D81" s="143"/>
      <c r="E81" s="143"/>
      <c r="F81" s="143"/>
      <c r="G81" s="144"/>
      <c r="H81" s="43"/>
      <c r="I81" s="43"/>
      <c r="J81" s="43"/>
      <c r="K81" s="43"/>
      <c r="L81" s="43"/>
      <c r="M81" s="43"/>
      <c r="N81" s="43"/>
      <c r="O81" s="43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</row>
    <row r="82" spans="1:36" ht="12.75" customHeight="1" thickTop="1" x14ac:dyDescent="0.2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1:36" ht="12.75" customHeight="1" x14ac:dyDescent="0.3">
      <c r="A83" s="39"/>
      <c r="B83" s="39"/>
      <c r="C83" s="39"/>
      <c r="D83" s="150">
        <v>43383</v>
      </c>
      <c r="E83" s="150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</row>
    <row r="84" spans="1:36" ht="12.75" customHeight="1" x14ac:dyDescent="0.2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</row>
    <row r="85" spans="1:36" ht="30" customHeight="1" x14ac:dyDescent="0.3">
      <c r="A85" s="146" t="s">
        <v>0</v>
      </c>
      <c r="B85" s="146" t="s">
        <v>25</v>
      </c>
      <c r="C85" s="148" t="s">
        <v>238</v>
      </c>
      <c r="D85" s="148" t="s">
        <v>239</v>
      </c>
      <c r="E85" s="146" t="s">
        <v>201</v>
      </c>
      <c r="F85" s="146" t="s">
        <v>202</v>
      </c>
      <c r="G85" s="147" t="s">
        <v>203</v>
      </c>
      <c r="H85" s="147" t="s">
        <v>30</v>
      </c>
      <c r="I85" s="147" t="s">
        <v>240</v>
      </c>
      <c r="J85" s="147" t="s">
        <v>241</v>
      </c>
      <c r="K85" s="147" t="s">
        <v>199</v>
      </c>
      <c r="L85" s="147" t="s">
        <v>200</v>
      </c>
      <c r="M85" s="147" t="s">
        <v>244</v>
      </c>
      <c r="N85" s="147"/>
      <c r="O85" s="151" t="s">
        <v>245</v>
      </c>
      <c r="P85" s="152"/>
      <c r="Q85" s="152"/>
      <c r="R85" s="152"/>
      <c r="S85" s="153"/>
      <c r="T85" s="146" t="str">
        <f>CONCATENATE("Выполнение работ на ",TEXT(D83,"ДД.ММ.ГГГГ")," (да)")</f>
        <v>Выполнение работ на 10.10.2018 (да)</v>
      </c>
      <c r="U85" s="146"/>
      <c r="V85" s="146"/>
    </row>
    <row r="86" spans="1:36" ht="54.9" customHeight="1" x14ac:dyDescent="0.3">
      <c r="A86" s="146"/>
      <c r="B86" s="146"/>
      <c r="C86" s="149"/>
      <c r="D86" s="149"/>
      <c r="E86" s="146"/>
      <c r="F86" s="146"/>
      <c r="G86" s="147"/>
      <c r="H86" s="147"/>
      <c r="I86" s="147"/>
      <c r="J86" s="147"/>
      <c r="K86" s="147"/>
      <c r="L86" s="147"/>
      <c r="M86" s="57" t="s">
        <v>242</v>
      </c>
      <c r="N86" s="61" t="s">
        <v>243</v>
      </c>
      <c r="O86" s="56" t="s">
        <v>246</v>
      </c>
      <c r="P86" s="56" t="s">
        <v>247</v>
      </c>
      <c r="Q86" s="56" t="s">
        <v>248</v>
      </c>
      <c r="R86" s="56" t="s">
        <v>249</v>
      </c>
      <c r="S86" s="56" t="s">
        <v>250</v>
      </c>
      <c r="T86" s="26" t="s">
        <v>29</v>
      </c>
      <c r="U86" s="26" t="s">
        <v>28</v>
      </c>
      <c r="V86" s="26" t="s">
        <v>27</v>
      </c>
    </row>
    <row r="87" spans="1:36" ht="12.75" customHeight="1" x14ac:dyDescent="0.3">
      <c r="A87" s="26">
        <f>COLUMN()</f>
        <v>1</v>
      </c>
      <c r="B87" s="26">
        <f>COLUMN()</f>
        <v>2</v>
      </c>
      <c r="C87" s="56">
        <f>COLUMN()</f>
        <v>3</v>
      </c>
      <c r="D87" s="56">
        <f>COLUMN()</f>
        <v>4</v>
      </c>
      <c r="E87" s="56">
        <f>COLUMN()</f>
        <v>5</v>
      </c>
      <c r="F87" s="56">
        <f>COLUMN()</f>
        <v>6</v>
      </c>
      <c r="G87" s="56">
        <f>COLUMN()</f>
        <v>7</v>
      </c>
      <c r="H87" s="27">
        <f>COLUMN()</f>
        <v>8</v>
      </c>
      <c r="I87" s="27">
        <f>COLUMN()</f>
        <v>9</v>
      </c>
      <c r="J87" s="57">
        <f>COLUMN()</f>
        <v>10</v>
      </c>
      <c r="K87" s="27">
        <f>COLUMN()</f>
        <v>11</v>
      </c>
      <c r="L87" s="27">
        <f>COLUMN()</f>
        <v>12</v>
      </c>
      <c r="M87" s="57">
        <f>COLUMN()</f>
        <v>13</v>
      </c>
      <c r="N87" s="59">
        <f>COLUMN()</f>
        <v>14</v>
      </c>
      <c r="O87" s="59">
        <f>COLUMN()</f>
        <v>15</v>
      </c>
      <c r="P87" s="59">
        <f>COLUMN()</f>
        <v>16</v>
      </c>
      <c r="Q87" s="59">
        <f>COLUMN()</f>
        <v>17</v>
      </c>
      <c r="R87" s="59">
        <f>COLUMN()</f>
        <v>18</v>
      </c>
      <c r="S87" s="59">
        <f>COLUMN()</f>
        <v>19</v>
      </c>
      <c r="T87" s="59">
        <f>COLUMN()</f>
        <v>20</v>
      </c>
      <c r="U87" s="26">
        <f>COLUMN()</f>
        <v>21</v>
      </c>
      <c r="V87" s="26">
        <f>COLUMN()</f>
        <v>22</v>
      </c>
    </row>
    <row r="88" spans="1:36" ht="12.75" customHeight="1" x14ac:dyDescent="0.3">
      <c r="A88" s="31">
        <f>MATCH(C81,B2:B79,0)</f>
        <v>48</v>
      </c>
      <c r="B88" s="32" t="str">
        <f>C81</f>
        <v>Кипенское сельское поселение</v>
      </c>
      <c r="C88" s="32"/>
      <c r="D88" s="32"/>
      <c r="E88" s="32"/>
      <c r="F88" s="33"/>
      <c r="G88" s="33"/>
      <c r="H88" s="34"/>
      <c r="I88" s="35" t="str">
        <f t="shared" ref="I88" si="0">IF(H88="","",F88-H88)</f>
        <v/>
      </c>
      <c r="J88" s="35"/>
      <c r="K88" s="36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4"/>
    </row>
    <row r="89" spans="1:36" ht="12.75" customHeight="1" x14ac:dyDescent="0.3">
      <c r="A89" s="28"/>
      <c r="B89" s="47" t="s">
        <v>2</v>
      </c>
      <c r="C89" s="47"/>
      <c r="D89" s="47"/>
      <c r="E89" s="29">
        <f ca="1">SUM(E90:E94)</f>
        <v>0</v>
      </c>
      <c r="F89" s="29">
        <f>SUM(F90:F94)</f>
        <v>0</v>
      </c>
      <c r="G89" s="29">
        <f ca="1">SUM(G90:G94)</f>
        <v>0</v>
      </c>
      <c r="H89" s="52"/>
      <c r="I89" s="29"/>
      <c r="J89" s="29"/>
      <c r="K89" s="28"/>
      <c r="L89" s="30"/>
      <c r="M89" s="30"/>
      <c r="N89" s="50">
        <f>SUM(N90:N94)</f>
        <v>0</v>
      </c>
      <c r="O89" s="30"/>
      <c r="P89" s="30"/>
      <c r="Q89" s="50">
        <f>SUM(Q90:Q94)</f>
        <v>0</v>
      </c>
      <c r="R89" s="72"/>
      <c r="S89" s="72"/>
      <c r="T89" s="30"/>
      <c r="U89" s="30"/>
      <c r="V89" s="28"/>
    </row>
    <row r="90" spans="1:36" ht="12.75" customHeight="1" x14ac:dyDescent="0.3">
      <c r="A90" s="117">
        <v>1</v>
      </c>
      <c r="B90" s="116" t="str">
        <f ca="1">IFERROR(INDEX(INDIRECT(INDEX(Исходные!$A$7:$I$133,MATCH($C$81,Исходные!$B$7:$B$133,0),3)),MATCH(A90,INDIRECT(INDEX(Исходные!$A$7:$I$133,MATCH($C$81,Исходные!$B$7:$B$133,0),4)),0),3),"")</f>
        <v/>
      </c>
      <c r="C90" s="62"/>
      <c r="D90" s="51"/>
      <c r="E90" s="114" t="str">
        <f ca="1">IFERROR(INDEX(INDIRECT(INDEX(Исходные!$A$7:$I$133,MATCH($C$81,Исходные!$B$7:$B$133,0),3)),MATCH(A90,INDIRECT(INDEX(Исходные!$A$7:$I$133,MATCH($C$81,Исходные!$B$7:$B$133,0),4)),0),7),"")</f>
        <v/>
      </c>
      <c r="F90" s="16"/>
      <c r="G90" s="16" t="str">
        <f ca="1">IFERROR(E90-F90,"")</f>
        <v/>
      </c>
      <c r="H90" s="23"/>
      <c r="I90" s="24"/>
      <c r="J90" s="64"/>
      <c r="K90" s="24"/>
      <c r="L90" s="24"/>
      <c r="M90" s="67"/>
      <c r="N90" s="70"/>
      <c r="O90" s="64"/>
      <c r="P90" s="67"/>
      <c r="Q90" s="70"/>
      <c r="R90" s="67"/>
      <c r="S90" s="67"/>
      <c r="T90" s="2"/>
      <c r="U90" s="2"/>
      <c r="V90" s="2"/>
    </row>
    <row r="91" spans="1:36" ht="12.75" customHeight="1" x14ac:dyDescent="0.3">
      <c r="A91" s="117">
        <v>2</v>
      </c>
      <c r="B91" s="116" t="str">
        <f ca="1">IFERROR(INDEX(INDIRECT(INDEX(Исходные!$A$7:$I$133,MATCH($C$81,Исходные!$B$7:$B$133,0),3)),MATCH(A91,INDIRECT(INDEX(Исходные!$A$7:$I$133,MATCH($C$81,Исходные!$B$7:$B$133,0),4)),0),3),"")</f>
        <v/>
      </c>
      <c r="C91" s="62"/>
      <c r="D91" s="51"/>
      <c r="E91" s="114" t="str">
        <f ca="1">IFERROR(INDEX(INDIRECT(INDEX(Исходные!$A$7:$I$133,MATCH($C$81,Исходные!$B$7:$B$133,0),3)),MATCH(A91,INDIRECT(INDEX(Исходные!$A$7:$I$133,MATCH($C$81,Исходные!$B$7:$B$133,0),4)),0),7),"")</f>
        <v/>
      </c>
      <c r="F91" s="16"/>
      <c r="G91" s="16" t="str">
        <f t="shared" ref="G91:G94" ca="1" si="1">IFERROR(E91-F91,"")</f>
        <v/>
      </c>
      <c r="H91" s="23"/>
      <c r="I91" s="24"/>
      <c r="J91" s="64"/>
      <c r="K91" s="24"/>
      <c r="L91" s="24"/>
      <c r="M91" s="67"/>
      <c r="N91" s="70"/>
      <c r="O91" s="64"/>
      <c r="P91" s="67"/>
      <c r="Q91" s="70"/>
      <c r="R91" s="67"/>
      <c r="S91" s="67"/>
      <c r="T91" s="2"/>
      <c r="U91" s="2"/>
      <c r="V91" s="2"/>
    </row>
    <row r="92" spans="1:36" ht="12.75" customHeight="1" x14ac:dyDescent="0.3">
      <c r="A92" s="117">
        <v>3</v>
      </c>
      <c r="B92" s="116" t="str">
        <f ca="1">IFERROR(INDEX(INDIRECT(INDEX(Исходные!$A$7:$I$133,MATCH($C$81,Исходные!$B$7:$B$133,0),3)),MATCH(A92,INDIRECT(INDEX(Исходные!$A$7:$I$133,MATCH($C$81,Исходные!$B$7:$B$133,0),4)),0),3),"")</f>
        <v/>
      </c>
      <c r="C92" s="62"/>
      <c r="D92" s="51"/>
      <c r="E92" s="114" t="str">
        <f ca="1">IFERROR(INDEX(INDIRECT(INDEX(Исходные!$A$7:$I$133,MATCH($C$81,Исходные!$B$7:$B$133,0),3)),MATCH(A92,INDIRECT(INDEX(Исходные!$A$7:$I$133,MATCH($C$81,Исходные!$B$7:$B$133,0),4)),0),7),"")</f>
        <v/>
      </c>
      <c r="F92" s="16"/>
      <c r="G92" s="16" t="str">
        <f t="shared" ca="1" si="1"/>
        <v/>
      </c>
      <c r="H92" s="23"/>
      <c r="I92" s="24"/>
      <c r="J92" s="64"/>
      <c r="K92" s="24"/>
      <c r="L92" s="24"/>
      <c r="M92" s="67"/>
      <c r="N92" s="70"/>
      <c r="O92" s="64"/>
      <c r="P92" s="67"/>
      <c r="Q92" s="70"/>
      <c r="R92" s="67"/>
      <c r="S92" s="67"/>
      <c r="T92" s="2"/>
      <c r="U92" s="2"/>
      <c r="V92" s="2"/>
    </row>
    <row r="93" spans="1:36" ht="12.75" customHeight="1" x14ac:dyDescent="0.3">
      <c r="A93" s="117">
        <v>4</v>
      </c>
      <c r="B93" s="116" t="str">
        <f ca="1">IFERROR(INDEX(INDIRECT(INDEX(Исходные!$A$7:$I$133,MATCH($C$81,Исходные!$B$7:$B$133,0),3)),MATCH(A93,INDIRECT(INDEX(Исходные!$A$7:$I$133,MATCH($C$81,Исходные!$B$7:$B$133,0),4)),0),3),"")</f>
        <v/>
      </c>
      <c r="C93" s="62"/>
      <c r="D93" s="51"/>
      <c r="E93" s="114" t="str">
        <f ca="1">IFERROR(INDEX(INDIRECT(INDEX(Исходные!$A$7:$I$133,MATCH($C$81,Исходные!$B$7:$B$133,0),3)),MATCH(A93,INDIRECT(INDEX(Исходные!$A$7:$I$133,MATCH($C$81,Исходные!$B$7:$B$133,0),4)),0),7),"")</f>
        <v/>
      </c>
      <c r="F93" s="16"/>
      <c r="G93" s="16" t="str">
        <f t="shared" ca="1" si="1"/>
        <v/>
      </c>
      <c r="H93" s="23"/>
      <c r="I93" s="24"/>
      <c r="J93" s="64"/>
      <c r="K93" s="24"/>
      <c r="L93" s="24"/>
      <c r="M93" s="67"/>
      <c r="N93" s="70"/>
      <c r="O93" s="64"/>
      <c r="P93" s="67"/>
      <c r="Q93" s="70"/>
      <c r="R93" s="67"/>
      <c r="S93" s="67"/>
      <c r="T93" s="2"/>
      <c r="U93" s="2"/>
      <c r="V93" s="2"/>
    </row>
    <row r="94" spans="1:36" ht="12.75" customHeight="1" x14ac:dyDescent="0.3">
      <c r="A94" s="117">
        <v>5</v>
      </c>
      <c r="B94" s="116" t="str">
        <f ca="1">IFERROR(INDEX(INDIRECT(INDEX(Исходные!$A$7:$I$133,MATCH($C$81,Исходные!$B$7:$B$133,0),3)),MATCH(A94,INDIRECT(INDEX(Исходные!$A$7:$I$133,MATCH($C$81,Исходные!$B$7:$B$133,0),4)),0),3),"")</f>
        <v/>
      </c>
      <c r="C94" s="62"/>
      <c r="D94" s="51"/>
      <c r="E94" s="114" t="str">
        <f ca="1">IFERROR(INDEX(INDIRECT(INDEX(Исходные!$A$7:$I$133,MATCH($C$81,Исходные!$B$7:$B$133,0),3)),MATCH(A94,INDIRECT(INDEX(Исходные!$A$7:$I$133,MATCH($C$81,Исходные!$B$7:$B$133,0),4)),0),7),"")</f>
        <v/>
      </c>
      <c r="F94" s="16"/>
      <c r="G94" s="16" t="str">
        <f t="shared" ca="1" si="1"/>
        <v/>
      </c>
      <c r="H94" s="23"/>
      <c r="I94" s="24"/>
      <c r="J94" s="64"/>
      <c r="K94" s="24"/>
      <c r="L94" s="24"/>
      <c r="M94" s="67"/>
      <c r="N94" s="70"/>
      <c r="O94" s="64"/>
      <c r="P94" s="67"/>
      <c r="Q94" s="70"/>
      <c r="R94" s="67"/>
      <c r="S94" s="67"/>
      <c r="T94" s="2"/>
      <c r="U94" s="2"/>
      <c r="V94" s="2"/>
    </row>
    <row r="95" spans="1:36" ht="12.75" customHeight="1" x14ac:dyDescent="0.3">
      <c r="A95" s="28"/>
      <c r="B95" s="47" t="s">
        <v>1</v>
      </c>
      <c r="C95" s="63"/>
      <c r="D95" s="47"/>
      <c r="E95" s="29">
        <f ca="1">SUM(E96:E100)</f>
        <v>6178540.7699999996</v>
      </c>
      <c r="F95" s="29">
        <f>SUM(F96:F100)</f>
        <v>0</v>
      </c>
      <c r="G95" s="29">
        <f ca="1">SUM(G96:G100)</f>
        <v>6178540.7699999996</v>
      </c>
      <c r="H95" s="53"/>
      <c r="I95" s="49"/>
      <c r="J95" s="65"/>
      <c r="K95" s="49"/>
      <c r="L95" s="49"/>
      <c r="M95" s="68"/>
      <c r="N95" s="50">
        <f>SUM(N96:N100)</f>
        <v>30</v>
      </c>
      <c r="O95" s="68"/>
      <c r="P95" s="68"/>
      <c r="Q95" s="50">
        <f>SUM(Q96:Q100)</f>
        <v>54</v>
      </c>
      <c r="R95" s="68"/>
      <c r="S95" s="68"/>
      <c r="T95" s="48"/>
      <c r="U95" s="48"/>
      <c r="V95" s="48"/>
    </row>
    <row r="96" spans="1:36" ht="12.75" customHeight="1" x14ac:dyDescent="0.3">
      <c r="A96" s="117">
        <v>1</v>
      </c>
      <c r="B96" s="116" t="str">
        <f ca="1">IFERROR(INDEX(INDIRECT(INDEX(Исходные!$A$137:$I$248,MATCH($C$81,Исходные!$B$137:$B$248,0),3)),MATCH(A96,INDIRECT(INDEX(Исходные!$A$137:$I$248,MATCH($C$81,Исходные!$B$137:$B$248,0),4)),0),3),"")</f>
        <v>Ропшинское шоссе, д. 11, д. 3А, д. 7</v>
      </c>
      <c r="C96" s="23" t="s">
        <v>262</v>
      </c>
      <c r="D96" s="51" t="s">
        <v>264</v>
      </c>
      <c r="E96" s="115">
        <f ca="1">IFERROR(INDEX(INDIRECT(INDEX(Исходные!$A$137:$I$248,MATCH($C$81,Исходные!$B$137:$B$248,0),3)),MATCH(A96,INDIRECT(INDEX(Исходные!$A$137:$I$248,MATCH($C$81,Исходные!$B$137:$B$248,0),4)),0),7),"")</f>
        <v>6178540.7699999996</v>
      </c>
      <c r="F96" s="16"/>
      <c r="G96" s="16">
        <f t="shared" ref="G96:G100" ca="1" si="2">IFERROR(E96-F96,"")</f>
        <v>6178540.7699999996</v>
      </c>
      <c r="H96" s="23" t="s">
        <v>269</v>
      </c>
      <c r="I96" s="25">
        <v>43305</v>
      </c>
      <c r="J96" s="66">
        <v>44075</v>
      </c>
      <c r="K96" s="25">
        <v>43318</v>
      </c>
      <c r="L96" s="25">
        <v>43355</v>
      </c>
      <c r="M96" s="69" t="s">
        <v>263</v>
      </c>
      <c r="N96" s="71">
        <v>30</v>
      </c>
      <c r="O96" s="66" t="s">
        <v>26</v>
      </c>
      <c r="P96" s="69" t="s">
        <v>273</v>
      </c>
      <c r="Q96" s="71">
        <v>54</v>
      </c>
      <c r="R96" s="69" t="s">
        <v>26</v>
      </c>
      <c r="S96" s="118" t="s">
        <v>272</v>
      </c>
      <c r="T96" s="2" t="s">
        <v>26</v>
      </c>
      <c r="U96" s="2"/>
      <c r="V96" s="2"/>
    </row>
    <row r="97" spans="1:22" ht="12.75" customHeight="1" x14ac:dyDescent="0.3">
      <c r="A97" s="117">
        <v>2</v>
      </c>
      <c r="B97" s="116" t="str">
        <f ca="1">IFERROR(INDEX(INDIRECT(INDEX(Исходные!$A$137:$I$248,MATCH($C$81,Исходные!$B$137:$B$248,0),3)),MATCH(A97,INDIRECT(INDEX(Исходные!$A$137:$I$248,MATCH($C$81,Исходные!$B$137:$B$248,0),4)),0),3),"")</f>
        <v/>
      </c>
      <c r="C97" s="23"/>
      <c r="D97" s="51" t="s">
        <v>265</v>
      </c>
      <c r="E97" s="115"/>
      <c r="F97" s="16"/>
      <c r="G97" s="16">
        <f t="shared" si="2"/>
        <v>0</v>
      </c>
      <c r="H97" s="23" t="s">
        <v>270</v>
      </c>
      <c r="I97" s="25"/>
      <c r="J97" s="66"/>
      <c r="K97" s="25"/>
      <c r="L97" s="25"/>
      <c r="M97" s="69"/>
      <c r="N97" s="71"/>
      <c r="O97" s="66"/>
      <c r="P97" s="69"/>
      <c r="Q97" s="71"/>
      <c r="R97" s="69"/>
      <c r="S97" s="69"/>
      <c r="T97" s="2"/>
      <c r="U97" s="2"/>
      <c r="V97" s="2"/>
    </row>
    <row r="98" spans="1:22" ht="12.75" customHeight="1" x14ac:dyDescent="0.3">
      <c r="A98" s="117">
        <v>3</v>
      </c>
      <c r="B98" s="116" t="str">
        <f ca="1">IFERROR(INDEX(INDIRECT(INDEX(Исходные!$A$137:$I$248,MATCH($C$81,Исходные!$B$137:$B$248,0),3)),MATCH(A98,INDIRECT(INDEX(Исходные!$A$137:$I$248,MATCH($C$81,Исходные!$B$137:$B$248,0),4)),0),3),"")</f>
        <v/>
      </c>
      <c r="C98" s="23"/>
      <c r="D98" s="51" t="s">
        <v>266</v>
      </c>
      <c r="E98" s="115"/>
      <c r="F98" s="16"/>
      <c r="G98" s="16">
        <f t="shared" si="2"/>
        <v>0</v>
      </c>
      <c r="H98" s="23" t="s">
        <v>271</v>
      </c>
      <c r="I98" s="25"/>
      <c r="J98" s="66"/>
      <c r="K98" s="25"/>
      <c r="L98" s="25"/>
      <c r="M98" s="69"/>
      <c r="N98" s="71"/>
      <c r="O98" s="66"/>
      <c r="P98" s="69"/>
      <c r="Q98" s="71"/>
      <c r="R98" s="69"/>
      <c r="S98" s="69"/>
      <c r="T98" s="2"/>
      <c r="U98" s="2"/>
      <c r="V98" s="2"/>
    </row>
    <row r="99" spans="1:22" ht="12.75" customHeight="1" x14ac:dyDescent="0.3">
      <c r="A99" s="117">
        <v>4</v>
      </c>
      <c r="B99" s="116" t="str">
        <f ca="1">IFERROR(INDEX(INDIRECT(INDEX(Исходные!$A$137:$I$248,MATCH($C$81,Исходные!$B$137:$B$248,0),3)),MATCH(A99,INDIRECT(INDEX(Исходные!$A$137:$I$248,MATCH($C$81,Исходные!$B$137:$B$248,0),4)),0),3),"")</f>
        <v/>
      </c>
      <c r="C99" s="23"/>
      <c r="D99" s="51" t="s">
        <v>267</v>
      </c>
      <c r="E99" s="115"/>
      <c r="F99" s="16"/>
      <c r="G99" s="16">
        <f t="shared" si="2"/>
        <v>0</v>
      </c>
      <c r="H99" s="23"/>
      <c r="I99" s="25"/>
      <c r="J99" s="66"/>
      <c r="K99" s="25"/>
      <c r="L99" s="25"/>
      <c r="M99" s="69"/>
      <c r="N99" s="71"/>
      <c r="O99" s="66"/>
      <c r="P99" s="69"/>
      <c r="Q99" s="71"/>
      <c r="R99" s="69"/>
      <c r="S99" s="69"/>
      <c r="T99" s="2"/>
      <c r="U99" s="2"/>
      <c r="V99" s="2"/>
    </row>
    <row r="100" spans="1:22" ht="12.75" customHeight="1" x14ac:dyDescent="0.3">
      <c r="A100" s="117">
        <v>5</v>
      </c>
      <c r="B100" s="116" t="str">
        <f ca="1">IFERROR(INDEX(INDIRECT(INDEX(Исходные!$A$137:$I$248,MATCH($C$81,Исходные!$B$137:$B$248,0),3)),MATCH(A100,INDIRECT(INDEX(Исходные!$A$137:$I$248,MATCH($C$81,Исходные!$B$137:$B$248,0),4)),0),3),"")</f>
        <v/>
      </c>
      <c r="C100" s="23"/>
      <c r="D100" s="51" t="s">
        <v>268</v>
      </c>
      <c r="E100" s="115"/>
      <c r="F100" s="16"/>
      <c r="G100" s="16">
        <f t="shared" si="2"/>
        <v>0</v>
      </c>
      <c r="H100" s="23"/>
      <c r="I100" s="25"/>
      <c r="J100" s="66"/>
      <c r="K100" s="25"/>
      <c r="L100" s="25"/>
      <c r="M100" s="69"/>
      <c r="N100" s="71"/>
      <c r="O100" s="66"/>
      <c r="P100" s="69"/>
      <c r="Q100" s="71"/>
      <c r="R100" s="69"/>
      <c r="S100" s="69"/>
      <c r="T100" s="2"/>
      <c r="U100" s="2"/>
      <c r="V100" s="2"/>
    </row>
    <row r="101" spans="1:22" ht="15.6" customHeight="1" x14ac:dyDescent="0.3">
      <c r="A101" s="145" t="s">
        <v>198</v>
      </c>
      <c r="B101" s="145"/>
      <c r="C101" s="50">
        <f>COUNTA(C89:C100)</f>
        <v>1</v>
      </c>
      <c r="D101" s="50">
        <f>COUNTA(D89:D100)</f>
        <v>5</v>
      </c>
      <c r="E101" s="29">
        <f ca="1">SUM(E89+E95)</f>
        <v>6178540.7699999996</v>
      </c>
      <c r="F101" s="29">
        <f>SUM(F89+F95)</f>
        <v>0</v>
      </c>
      <c r="G101" s="29">
        <f ca="1">SUM(G89+G95)</f>
        <v>6178540.7699999996</v>
      </c>
      <c r="H101" s="50">
        <f>COUNTA(H89:H100)</f>
        <v>3</v>
      </c>
      <c r="I101" s="50">
        <f t="shared" ref="I101:L101" si="3">COUNTA(I89:I100)</f>
        <v>1</v>
      </c>
      <c r="J101" s="50">
        <f>COUNTA(J89:J100)</f>
        <v>1</v>
      </c>
      <c r="K101" s="50">
        <f t="shared" si="3"/>
        <v>1</v>
      </c>
      <c r="L101" s="50">
        <f t="shared" si="3"/>
        <v>1</v>
      </c>
      <c r="M101" s="50">
        <f>COUNTA(M89:M100)</f>
        <v>1</v>
      </c>
      <c r="N101" s="50">
        <f>SUM(N89+N95)</f>
        <v>30</v>
      </c>
      <c r="O101" s="50">
        <f>COUNTA(O89:O100)</f>
        <v>1</v>
      </c>
      <c r="P101" s="50">
        <f>COUNTA(P89:P100)</f>
        <v>1</v>
      </c>
      <c r="Q101" s="50">
        <f>SUM(Q89+Q95)</f>
        <v>54</v>
      </c>
      <c r="R101" s="50">
        <f>COUNTA(R89:R100)</f>
        <v>1</v>
      </c>
      <c r="S101" s="50">
        <f>COUNTA(S89:S100)</f>
        <v>1</v>
      </c>
      <c r="T101" s="50">
        <f>COUNTA(T89:T100)</f>
        <v>1</v>
      </c>
      <c r="U101" s="50">
        <f t="shared" ref="U101:V101" si="4">COUNTA(U89:U100)</f>
        <v>0</v>
      </c>
      <c r="V101" s="50">
        <f t="shared" si="4"/>
        <v>0</v>
      </c>
    </row>
  </sheetData>
  <sheetProtection password="814D" sheet="1" objects="1" scenarios="1" insertHyperlinks="0"/>
  <protectedRanges>
    <protectedRange sqref="C81" name="Наименование муниципального образования"/>
    <protectedRange sqref="D83" name="Дата"/>
    <protectedRange sqref="F90:F94 H90:V94 D90:D94" name="Дворовые"/>
    <protectedRange sqref="F96:F100 H96:V100 C96:D100" name="Общественные"/>
  </protectedRanges>
  <mergeCells count="19">
    <mergeCell ref="J85:J86"/>
    <mergeCell ref="D83:E83"/>
    <mergeCell ref="T85:V85"/>
    <mergeCell ref="L85:L86"/>
    <mergeCell ref="K85:K86"/>
    <mergeCell ref="I85:I86"/>
    <mergeCell ref="H85:H86"/>
    <mergeCell ref="M85:N85"/>
    <mergeCell ref="O85:S85"/>
    <mergeCell ref="C1:G1"/>
    <mergeCell ref="C81:G81"/>
    <mergeCell ref="A101:B101"/>
    <mergeCell ref="A85:A86"/>
    <mergeCell ref="F85:F86"/>
    <mergeCell ref="B85:B86"/>
    <mergeCell ref="E85:E86"/>
    <mergeCell ref="G85:G86"/>
    <mergeCell ref="C85:C86"/>
    <mergeCell ref="D85:D86"/>
  </mergeCells>
  <dataValidations count="2">
    <dataValidation type="list" allowBlank="1" showInputMessage="1" showErrorMessage="1" sqref="T90:V94 T96:V100">
      <formula1>$F$2</formula1>
    </dataValidation>
    <dataValidation type="list" allowBlank="1" showInputMessage="1" showErrorMessage="1" sqref="C81">
      <formula1>$B$2:$B$79</formula1>
    </dataValidation>
  </dataValidations>
  <hyperlinks>
    <hyperlink ref="S96" r:id="rId1"/>
  </hyperlinks>
  <pageMargins left="0.31496062992125984" right="0.31496062992125984" top="0.74803149606299213" bottom="0.74803149606299213" header="0" footer="0"/>
  <pageSetup paperSize="8" fitToHeight="0" orientation="landscape" r:id="rId2"/>
  <rowBreaks count="1" manualBreakCount="1">
    <brk id="102" max="16383" man="1"/>
  </rowBreaks>
  <ignoredErrors>
    <ignoredError sqref="G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Исходные</vt:lpstr>
      <vt:lpstr>Отчет по конкурсным процедурам</vt:lpstr>
      <vt:lpstr>'Отчет по конкурсным процедурам'!Область_печати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Сергеевна Харченко</dc:creator>
  <cp:lastModifiedBy>Admin</cp:lastModifiedBy>
  <cp:lastPrinted>2017-09-01T08:12:55Z</cp:lastPrinted>
  <dcterms:created xsi:type="dcterms:W3CDTF">2017-07-06T13:00:35Z</dcterms:created>
  <dcterms:modified xsi:type="dcterms:W3CDTF">2018-10-10T14:59:23Z</dcterms:modified>
</cp:coreProperties>
</file>