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8235" tabRatio="557"/>
  </bookViews>
  <sheets>
    <sheet name="пр 11 19-21" sheetId="1" r:id="rId1"/>
  </sheets>
  <externalReferences>
    <externalReference r:id="rId2"/>
  </externalReferences>
  <definedNames>
    <definedName name="прил8">#REF!</definedName>
  </definedNames>
  <calcPr calcId="162913"/>
</workbook>
</file>

<file path=xl/calcChain.xml><?xml version="1.0" encoding="utf-8"?>
<calcChain xmlns="http://schemas.openxmlformats.org/spreadsheetml/2006/main">
  <c r="H126" i="1" l="1"/>
  <c r="H253" i="1"/>
  <c r="H244" i="1"/>
  <c r="H233" i="1"/>
  <c r="H228" i="1"/>
  <c r="H203" i="1"/>
  <c r="H212" i="1"/>
  <c r="H206" i="1"/>
  <c r="H200" i="1"/>
  <c r="H196" i="1"/>
  <c r="H92" i="1"/>
  <c r="H35" i="1"/>
  <c r="H34" i="1"/>
  <c r="J142" i="1"/>
  <c r="I142" i="1"/>
  <c r="H142" i="1"/>
  <c r="J88" i="1"/>
  <c r="J87" i="1" s="1"/>
  <c r="I88" i="1"/>
  <c r="H88" i="1"/>
  <c r="J271" i="1"/>
  <c r="J270" i="1" s="1"/>
  <c r="J269" i="1"/>
  <c r="J268" i="1"/>
  <c r="J262" i="1"/>
  <c r="J261" i="1" s="1"/>
  <c r="J256" i="1" s="1"/>
  <c r="J258" i="1"/>
  <c r="J252" i="1"/>
  <c r="J251" i="1"/>
  <c r="J248" i="1" s="1"/>
  <c r="J246" i="1"/>
  <c r="J243" i="1"/>
  <c r="J242" i="1"/>
  <c r="J239" i="1"/>
  <c r="J238" i="1" s="1"/>
  <c r="J237" i="1" s="1"/>
  <c r="J236" i="1" s="1"/>
  <c r="J232" i="1"/>
  <c r="J228" i="1"/>
  <c r="J226" i="1"/>
  <c r="J224" i="1"/>
  <c r="J223" i="1"/>
  <c r="J222" i="1"/>
  <c r="J215" i="1"/>
  <c r="J213" i="1"/>
  <c r="J212" i="1"/>
  <c r="J211" i="1"/>
  <c r="J209" i="1"/>
  <c r="J208" i="1"/>
  <c r="J207" i="1"/>
  <c r="J204" i="1"/>
  <c r="J205" i="1"/>
  <c r="J203" i="1"/>
  <c r="J202" i="1"/>
  <c r="J201" i="1"/>
  <c r="J199" i="1"/>
  <c r="J197" i="1"/>
  <c r="J196" i="1"/>
  <c r="J195" i="1" s="1"/>
  <c r="J194" i="1" s="1"/>
  <c r="J191" i="1" s="1"/>
  <c r="J190" i="1" s="1"/>
  <c r="J188" i="1"/>
  <c r="J186" i="1"/>
  <c r="J185" i="1"/>
  <c r="J182" i="1"/>
  <c r="J179" i="1"/>
  <c r="J171" i="1"/>
  <c r="J177" i="1"/>
  <c r="J172" i="1" s="1"/>
  <c r="J173" i="1"/>
  <c r="J169" i="1"/>
  <c r="J168" i="1"/>
  <c r="J167" i="1" s="1"/>
  <c r="J166" i="1" s="1"/>
  <c r="J163" i="1"/>
  <c r="J162" i="1"/>
  <c r="J161" i="1" s="1"/>
  <c r="J148" i="1" s="1"/>
  <c r="J147" i="1" s="1"/>
  <c r="J146" i="1" s="1"/>
  <c r="J159" i="1"/>
  <c r="J157" i="1"/>
  <c r="J156" i="1"/>
  <c r="J154" i="1"/>
  <c r="J152" i="1"/>
  <c r="J150" i="1"/>
  <c r="J149" i="1" s="1"/>
  <c r="J137" i="1"/>
  <c r="J136" i="1"/>
  <c r="J135" i="1"/>
  <c r="J133" i="1"/>
  <c r="J131" i="1"/>
  <c r="J129" i="1"/>
  <c r="J128" i="1" s="1"/>
  <c r="J125" i="1" s="1"/>
  <c r="J127" i="1"/>
  <c r="J126" i="1"/>
  <c r="J116" i="1" s="1"/>
  <c r="J123" i="1"/>
  <c r="J117" i="1"/>
  <c r="J114" i="1"/>
  <c r="J112" i="1"/>
  <c r="J110" i="1"/>
  <c r="J107" i="1"/>
  <c r="J106" i="1" s="1"/>
  <c r="J105" i="1" s="1"/>
  <c r="J104" i="1" s="1"/>
  <c r="J102" i="1"/>
  <c r="J100" i="1"/>
  <c r="J98" i="1"/>
  <c r="J97" i="1" s="1"/>
  <c r="J89" i="1"/>
  <c r="J84" i="1"/>
  <c r="J83" i="1"/>
  <c r="J82" i="1" s="1"/>
  <c r="J81" i="1" s="1"/>
  <c r="J45" i="1"/>
  <c r="J42" i="1"/>
  <c r="J43" i="1"/>
  <c r="J37" i="1"/>
  <c r="J33" i="1"/>
  <c r="J31" i="1"/>
  <c r="J30" i="1" s="1"/>
  <c r="J29" i="1" s="1"/>
  <c r="J28" i="1" s="1"/>
  <c r="J26" i="1"/>
  <c r="J25" i="1"/>
  <c r="J23" i="1"/>
  <c r="J22" i="1"/>
  <c r="J21" i="1"/>
  <c r="J20" i="1" s="1"/>
  <c r="J19" i="1" s="1"/>
  <c r="J17" i="1"/>
  <c r="J16" i="1" s="1"/>
  <c r="J15" i="1" s="1"/>
  <c r="J14" i="1" s="1"/>
  <c r="I271" i="1"/>
  <c r="I270" i="1"/>
  <c r="I269" i="1"/>
  <c r="I268" i="1" s="1"/>
  <c r="I267" i="1" s="1"/>
  <c r="I266" i="1" s="1"/>
  <c r="I265" i="1" s="1"/>
  <c r="I262" i="1"/>
  <c r="I261" i="1"/>
  <c r="I258" i="1"/>
  <c r="I257" i="1" s="1"/>
  <c r="I252" i="1"/>
  <c r="I251" i="1" s="1"/>
  <c r="I248" i="1" s="1"/>
  <c r="I246" i="1"/>
  <c r="I243" i="1"/>
  <c r="I242" i="1"/>
  <c r="I239" i="1" s="1"/>
  <c r="I232" i="1"/>
  <c r="I228" i="1"/>
  <c r="I226" i="1"/>
  <c r="I224" i="1"/>
  <c r="I222" i="1"/>
  <c r="I215" i="1"/>
  <c r="I213" i="1"/>
  <c r="I212" i="1"/>
  <c r="I211" i="1"/>
  <c r="I209" i="1"/>
  <c r="I208" i="1"/>
  <c r="I207" i="1"/>
  <c r="I204" i="1"/>
  <c r="I205" i="1"/>
  <c r="I202" i="1"/>
  <c r="I201" i="1"/>
  <c r="I199" i="1"/>
  <c r="I197" i="1"/>
  <c r="I196" i="1"/>
  <c r="I195" i="1"/>
  <c r="I194" i="1"/>
  <c r="I191" i="1" s="1"/>
  <c r="I190" i="1" s="1"/>
  <c r="I188" i="1"/>
  <c r="I186" i="1"/>
  <c r="I185" i="1"/>
  <c r="I182" i="1"/>
  <c r="I171" i="1" s="1"/>
  <c r="I179" i="1"/>
  <c r="I177" i="1"/>
  <c r="I172" i="1"/>
  <c r="I173" i="1"/>
  <c r="I169" i="1"/>
  <c r="I168" i="1"/>
  <c r="I167" i="1"/>
  <c r="I166" i="1" s="1"/>
  <c r="I163" i="1"/>
  <c r="I162" i="1"/>
  <c r="I161" i="1"/>
  <c r="I148" i="1" s="1"/>
  <c r="I159" i="1"/>
  <c r="I157" i="1"/>
  <c r="I156" i="1"/>
  <c r="I154" i="1"/>
  <c r="I152" i="1"/>
  <c r="I150" i="1"/>
  <c r="I149" i="1" s="1"/>
  <c r="I137" i="1"/>
  <c r="I136" i="1"/>
  <c r="I135" i="1"/>
  <c r="I133" i="1"/>
  <c r="I131" i="1"/>
  <c r="I129" i="1"/>
  <c r="I127" i="1"/>
  <c r="I116" i="1" s="1"/>
  <c r="I126" i="1"/>
  <c r="I125" i="1" s="1"/>
  <c r="I123" i="1"/>
  <c r="I117" i="1"/>
  <c r="I114" i="1"/>
  <c r="I112" i="1"/>
  <c r="I110" i="1"/>
  <c r="I107" i="1"/>
  <c r="I106" i="1" s="1"/>
  <c r="I102" i="1"/>
  <c r="I100" i="1"/>
  <c r="I98" i="1"/>
  <c r="I97" i="1"/>
  <c r="I89" i="1"/>
  <c r="I84" i="1"/>
  <c r="I83" i="1"/>
  <c r="I82" i="1"/>
  <c r="I81" i="1" s="1"/>
  <c r="I45" i="1"/>
  <c r="I43" i="1"/>
  <c r="I42" i="1"/>
  <c r="I37" i="1"/>
  <c r="I33" i="1"/>
  <c r="I31" i="1"/>
  <c r="I26" i="1"/>
  <c r="I25" i="1"/>
  <c r="I23" i="1"/>
  <c r="I22" i="1"/>
  <c r="I21" i="1"/>
  <c r="I20" i="1" s="1"/>
  <c r="I19" i="1" s="1"/>
  <c r="I17" i="1"/>
  <c r="I16" i="1"/>
  <c r="I15" i="1" s="1"/>
  <c r="I14" i="1" s="1"/>
  <c r="H43" i="1"/>
  <c r="H107" i="1"/>
  <c r="H106" i="1" s="1"/>
  <c r="H219" i="1"/>
  <c r="H217" i="1" s="1"/>
  <c r="H199" i="1"/>
  <c r="H33" i="1"/>
  <c r="H30" i="1" s="1"/>
  <c r="H29" i="1" s="1"/>
  <c r="H28" i="1" s="1"/>
  <c r="H110" i="1"/>
  <c r="H136" i="1"/>
  <c r="H137" i="1"/>
  <c r="H179" i="1"/>
  <c r="H252" i="1"/>
  <c r="H251" i="1" s="1"/>
  <c r="H248" i="1" s="1"/>
  <c r="H226" i="1"/>
  <c r="H31" i="1"/>
  <c r="H208" i="1"/>
  <c r="H207" i="1"/>
  <c r="H204" i="1" s="1"/>
  <c r="H36" i="1"/>
  <c r="H271" i="1"/>
  <c r="H270" i="1"/>
  <c r="H263" i="1"/>
  <c r="H262" i="1" s="1"/>
  <c r="H261" i="1" s="1"/>
  <c r="H256" i="1" s="1"/>
  <c r="H163" i="1"/>
  <c r="H162" i="1"/>
  <c r="H161" i="1" s="1"/>
  <c r="H148" i="1" s="1"/>
  <c r="H243" i="1"/>
  <c r="H242" i="1" s="1"/>
  <c r="H239" i="1" s="1"/>
  <c r="H238" i="1" s="1"/>
  <c r="H237" i="1" s="1"/>
  <c r="H236" i="1" s="1"/>
  <c r="H182" i="1"/>
  <c r="H171" i="1"/>
  <c r="H223" i="1"/>
  <c r="H202" i="1"/>
  <c r="H201" i="1"/>
  <c r="H232" i="1"/>
  <c r="H127" i="1"/>
  <c r="H116" i="1" s="1"/>
  <c r="H25" i="1"/>
  <c r="H22" i="1" s="1"/>
  <c r="H21" i="1" s="1"/>
  <c r="H20" i="1" s="1"/>
  <c r="H19" i="1" s="1"/>
  <c r="H197" i="1"/>
  <c r="H254" i="1"/>
  <c r="H258" i="1"/>
  <c r="H257" i="1"/>
  <c r="H195" i="1"/>
  <c r="H194" i="1" s="1"/>
  <c r="H191" i="1" s="1"/>
  <c r="H190" i="1" s="1"/>
  <c r="H205" i="1"/>
  <c r="H269" i="1"/>
  <c r="H268" i="1"/>
  <c r="H267" i="1" s="1"/>
  <c r="H266" i="1" s="1"/>
  <c r="H265" i="1" s="1"/>
  <c r="H224" i="1"/>
  <c r="H211" i="1"/>
  <c r="H169" i="1"/>
  <c r="H168" i="1"/>
  <c r="H167" i="1" s="1"/>
  <c r="H166" i="1" s="1"/>
  <c r="H102" i="1"/>
  <c r="H87" i="1" s="1"/>
  <c r="H135" i="1"/>
  <c r="H123" i="1"/>
  <c r="H17" i="1"/>
  <c r="H16" i="1"/>
  <c r="H15" i="1"/>
  <c r="H14" i="1" s="1"/>
  <c r="H133" i="1"/>
  <c r="H45" i="1"/>
  <c r="H42" i="1"/>
  <c r="H222" i="1"/>
  <c r="H177" i="1"/>
  <c r="H172" i="1"/>
  <c r="H209" i="1"/>
  <c r="H213" i="1"/>
  <c r="H215" i="1"/>
  <c r="H156" i="1"/>
  <c r="H131" i="1"/>
  <c r="H128" i="1" s="1"/>
  <c r="H125" i="1" s="1"/>
  <c r="H129" i="1"/>
  <c r="H112" i="1"/>
  <c r="H114" i="1"/>
  <c r="H246" i="1"/>
  <c r="H23" i="1"/>
  <c r="H26" i="1"/>
  <c r="H37" i="1"/>
  <c r="H84" i="1"/>
  <c r="H83" i="1" s="1"/>
  <c r="H82" i="1" s="1"/>
  <c r="H81" i="1" s="1"/>
  <c r="H89" i="1"/>
  <c r="H98" i="1"/>
  <c r="H100" i="1"/>
  <c r="H97" i="1"/>
  <c r="H173" i="1"/>
  <c r="H159" i="1"/>
  <c r="H157" i="1"/>
  <c r="H117" i="1"/>
  <c r="H150" i="1"/>
  <c r="H152" i="1"/>
  <c r="H149" i="1" s="1"/>
  <c r="H154" i="1"/>
  <c r="H186" i="1"/>
  <c r="H188" i="1"/>
  <c r="H185" i="1" s="1"/>
  <c r="J257" i="1"/>
  <c r="J217" i="1"/>
  <c r="I217" i="1"/>
  <c r="I87" i="1"/>
  <c r="I30" i="1"/>
  <c r="I29" i="1"/>
  <c r="I28" i="1" s="1"/>
  <c r="I256" i="1"/>
  <c r="I128" i="1"/>
  <c r="H147" i="1" l="1"/>
  <c r="H146" i="1" s="1"/>
  <c r="I238" i="1"/>
  <c r="I237" i="1" s="1"/>
  <c r="I236" i="1" s="1"/>
  <c r="H13" i="1"/>
  <c r="I105" i="1"/>
  <c r="I104" i="1" s="1"/>
  <c r="I147" i="1"/>
  <c r="I146" i="1" s="1"/>
  <c r="J267" i="1"/>
  <c r="J266" i="1" s="1"/>
  <c r="J265" i="1" s="1"/>
  <c r="I13" i="1"/>
  <c r="H105" i="1"/>
  <c r="H104" i="1" s="1"/>
  <c r="J13" i="1"/>
  <c r="I12" i="1" l="1"/>
  <c r="I272" i="1"/>
  <c r="H12" i="1"/>
  <c r="H272" i="1"/>
  <c r="J12" i="1"/>
  <c r="J272" i="1"/>
</calcChain>
</file>

<file path=xl/sharedStrings.xml><?xml version="1.0" encoding="utf-8"?>
<sst xmlns="http://schemas.openxmlformats.org/spreadsheetml/2006/main" count="1380" uniqueCount="300">
  <si>
    <t>0430001090</t>
  </si>
  <si>
    <t>0430001100</t>
  </si>
  <si>
    <t>0430001110</t>
  </si>
  <si>
    <t>0430001120</t>
  </si>
  <si>
    <t>0440000000</t>
  </si>
  <si>
    <t>0440001140</t>
  </si>
  <si>
    <t>0440001150</t>
  </si>
  <si>
    <t>0100000000</t>
  </si>
  <si>
    <t>0110000000</t>
  </si>
  <si>
    <t>0110000230</t>
  </si>
  <si>
    <t>0120000000</t>
  </si>
  <si>
    <t>0120000230</t>
  </si>
  <si>
    <t>0600000000</t>
  </si>
  <si>
    <t>0600001170</t>
  </si>
  <si>
    <t>0600001180</t>
  </si>
  <si>
    <t>0200000000</t>
  </si>
  <si>
    <t>0200001010</t>
  </si>
  <si>
    <t>0200001020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</si>
  <si>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</si>
  <si>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9900023</t>
  </si>
  <si>
    <t>Подраздел</t>
  </si>
  <si>
    <t>4</t>
  </si>
  <si>
    <t>5</t>
  </si>
  <si>
    <t>6</t>
  </si>
  <si>
    <t>7</t>
  </si>
  <si>
    <t>916</t>
  </si>
  <si>
    <t>Дорожное хозяйство(дорожные фонды)</t>
  </si>
  <si>
    <t>01</t>
  </si>
  <si>
    <t>00</t>
  </si>
  <si>
    <t>04</t>
  </si>
  <si>
    <t>13</t>
  </si>
  <si>
    <t>03</t>
  </si>
  <si>
    <t>02</t>
  </si>
  <si>
    <t>09</t>
  </si>
  <si>
    <t>05</t>
  </si>
  <si>
    <t>12</t>
  </si>
  <si>
    <t>06</t>
  </si>
  <si>
    <t>10</t>
  </si>
  <si>
    <t>9900000</t>
  </si>
  <si>
    <t>Пособия, компенсации, меры социальной поддержки по публичным нормативным обязательствам</t>
  </si>
  <si>
    <t>11</t>
  </si>
  <si>
    <t>08</t>
  </si>
  <si>
    <t>9908000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</si>
  <si>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</si>
  <si>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Утверждено </t>
  </si>
  <si>
    <t>Решением Совета депутатов</t>
  </si>
  <si>
    <t>Физическая культура и спорт</t>
  </si>
  <si>
    <t>Жилищно-коммунальное хозяйство</t>
  </si>
  <si>
    <t>Жилищное хозяйство</t>
  </si>
  <si>
    <t>Культура</t>
  </si>
  <si>
    <t>Социальная политика</t>
  </si>
  <si>
    <t>Пенсионное обеспечение</t>
  </si>
  <si>
    <t>9907138</t>
  </si>
  <si>
    <t>9907133</t>
  </si>
  <si>
    <t>9907103</t>
  </si>
  <si>
    <t>9907134</t>
  </si>
  <si>
    <t>9907142</t>
  </si>
  <si>
    <t>Осуществление полномочий в сфере  государственной регистрации актов гражданского состояния</t>
  </si>
  <si>
    <t>9907151</t>
  </si>
  <si>
    <t xml:space="preserve">  В  С  Е  Г  О     Р А С Х О Д О В</t>
  </si>
  <si>
    <t xml:space="preserve"> </t>
  </si>
  <si>
    <t>Ведомственная структура расходов</t>
  </si>
  <si>
    <t>№ п/п</t>
  </si>
  <si>
    <t>Код главы</t>
  </si>
  <si>
    <t>Раздел</t>
  </si>
  <si>
    <t>Целевая статья</t>
  </si>
  <si>
    <t>Общегосударственные  вопросы</t>
  </si>
  <si>
    <t>Национальная безопасность и правоохранительная деятельность</t>
  </si>
  <si>
    <t>Национальная экономика</t>
  </si>
  <si>
    <t>9000000</t>
  </si>
  <si>
    <t>120</t>
  </si>
  <si>
    <t>240</t>
  </si>
  <si>
    <t>850</t>
  </si>
  <si>
    <t>110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</si>
  <si>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</si>
  <si>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</si>
  <si>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</si>
  <si>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9905930</t>
  </si>
  <si>
    <t>ВР</t>
  </si>
  <si>
    <t>Осуществление отдельных государственных полномочий Ленинградской области в рамках непрограммных направлений деятельности органов местного самоуправления</t>
  </si>
  <si>
    <t>Расходы на выплаты персоналу казенных учреждений</t>
  </si>
  <si>
    <t>Обеспечение выполнения органами местного самоуправления  отдельных государственных полномочий Ленинградской области в сфере административных правоотношений</t>
  </si>
  <si>
    <t xml:space="preserve">Осуществление предаваемых органам местного самоуправления отдельных государственных полномочий Ленинградской области по организации и осуществлению деятельности по опеке и попечительству </t>
  </si>
  <si>
    <t xml:space="preserve">Исполнение органами местного самоуправления отдельных  государственных полномочий Ленинградской области в сфере жилищных отношений </t>
  </si>
  <si>
    <t xml:space="preserve">Осуществление отдельных государственных полномочий Ленинградской области  в области архивного дела </t>
  </si>
  <si>
    <t>Обеспечение деятельности муниципальных казенных учреждений в рамках полномочий  органов местного самоуправления</t>
  </si>
  <si>
    <t>Обеспечение деятельности аппаратов органов местного самоуправления</t>
  </si>
  <si>
    <t>Иные выплаты населению</t>
  </si>
  <si>
    <t>Другие вопросы в области физической культуры и спорта</t>
  </si>
  <si>
    <t>9909000</t>
  </si>
  <si>
    <t>9909133</t>
  </si>
  <si>
    <t>Межбюджетные трансферты муниципальным образованиям</t>
  </si>
  <si>
    <t xml:space="preserve">Софинансирование переданных отдельных государственных полномочий в сфере профилактики безнадзорности и правонарушений несовершеннолетних </t>
  </si>
  <si>
    <t>9909151</t>
  </si>
  <si>
    <t xml:space="preserve">Софинансирование переданных отдельных государственных полномочий в области архивного дела </t>
  </si>
  <si>
    <t>9909142</t>
  </si>
  <si>
    <t>3</t>
  </si>
  <si>
    <t>8</t>
  </si>
  <si>
    <t>Наименование</t>
  </si>
  <si>
    <t xml:space="preserve">Обеспечение выполнения органами местного самоуправления  отдельных государственных полномочий Ленинградской области  в сфере профилактики безнадзорности и правонарушений несовершеннолетних </t>
  </si>
  <si>
    <t>Софинансирование переданных отдельных государственных полномочий в сфере жилищных отношений</t>
  </si>
  <si>
    <t>Реализация функций и полномочий  органов местного самоуправления в рамках непрограммных расходов</t>
  </si>
  <si>
    <t>Функционирование высшего должностного лица  субъекта Российской Федерации и муниципального образования</t>
  </si>
  <si>
    <t>Непрограммные направления деятельности органов местного самоуправления</t>
  </si>
  <si>
    <t>Реализация функций и полномочий  органов местного самоуправления в рамках непрограммных направлений деятельности</t>
  </si>
  <si>
    <t>540</t>
  </si>
  <si>
    <t>Реализация мероприятий в рамках полномочий  органов местного самоуправления</t>
  </si>
  <si>
    <t>Расходы на софинансирование переданных отдельных государственных полномочий, софинансирование государственных программ в рамках  направлений деятельности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</si>
  <si>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 местных администраций</t>
  </si>
  <si>
    <t>9908001</t>
  </si>
  <si>
    <t>907</t>
  </si>
  <si>
    <t>Обеспечение деятельности главы муниципального образования</t>
  </si>
  <si>
    <t>Местная администрация муниципального образования  Кипенское сельское поселение муниципального образования Ломоносовского муниципального района Ленинградской области</t>
  </si>
  <si>
    <t>Обеспечение деятельности  главы местной администрации</t>
  </si>
  <si>
    <t>Межбюджетные трансферты муниципальному району</t>
  </si>
  <si>
    <t>Иные межбюджетные трансферты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</si>
  <si>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</si>
  <si>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</si>
  <si>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</si>
  <si>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«Развитие на части территорий муниципального образования Кипенское сельское поселение иных форм местного самоуправления на 2015 - 2017 годы»</t>
  </si>
  <si>
    <t>Мероприятия софинансирования выполнения заявок старост населенных пунктов  Кипенского сельского поселения в рамках  муниципальной программы муниципального образования Кипенское сельское поселение МО Ломоносовский муниципальный район Ленинградской области «Развитие на части территорий муниципального образования Кипенское сельское поселение иных форм местного самоуправления на 2015 - 2017 годы»</t>
  </si>
  <si>
    <t>0800000</t>
  </si>
  <si>
    <t>0809088</t>
  </si>
  <si>
    <t>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"Развитие автомобильных дорог в муниципальном образовании Кипенское сельское поселение"</t>
  </si>
  <si>
    <t>Мероприятия по софинансированию на капитальный ремонт и ремонт дворовых территорий многоквартирных домов, проездов к дворовым территориям многоквартирных домов населенных пунктов 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"Развитие автомобильных дорог в муниципальном образовании Кипенское сельское поселение на 2015-2017 годы"</t>
  </si>
  <si>
    <t>0509013</t>
  </si>
  <si>
    <t>Другие вопросы в области национальной экономики</t>
  </si>
  <si>
    <t>Реализация функций и полномочий органов местного самоуправления в рамках непрограммных направлений деятельности</t>
  </si>
  <si>
    <t xml:space="preserve"> Мероприятия в области градостроения и землепользования в рамках непрограмных направлений деятельности органов местного самоуправления</t>
  </si>
  <si>
    <t>Подпрограмма "Переселение граждан из аварийного жилищного фонда на территории Ленинградской области в 2013-2017 годах"" муниципальной программы муниципального образования Кипенское сельское поселение муниципального образования Ломоносовский муниципальный прайон Ленинградской области "Развитие и реконструкция жилищно-коммунального хозяйства муниципального образования Кипенское сельское поселение на 2015-2017 годы"</t>
  </si>
  <si>
    <t>0310000</t>
  </si>
  <si>
    <t>Софинансирование на осуществление мероприятий в рамках подпрограммы "Переселение граждан из аварийного жилищного фонда на территории Ленинградской области в 2013-2017 годах" программы 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"Развитие и реконструкция жилищно-коммунального хозяйства муниципального образования Кипенское сельское поселение на 2015-2017 годы"</t>
  </si>
  <si>
    <t>0319602</t>
  </si>
  <si>
    <t>0319603</t>
  </si>
  <si>
    <t>Мероприятия по обеспечению начисления, сбора платы за соцнайм муниципального жилья в рамках непрограмных направлений деятельности органов местного самоуправления</t>
  </si>
  <si>
    <t>Коммунальное хозяйство</t>
  </si>
  <si>
    <t>Мероприятия по обслуживанию объектов коммунального хозяйства, находящегося в муниципальной собственности</t>
  </si>
  <si>
    <t>Установка и обустройство мусоросборных площадок в рамках подпрограммы "Организация сбора и вывоза мусора на территории муниципального образования Кипенское сельское поселение" муниципальной программы муниципального образования Кипенское сельское поселение МО Ломоносовский муниципальный район Ленинградской области"Благоустройство территорий и населенных пунктов муниципального образования Кипенское сельское поселение на 2015-2017гг"</t>
  </si>
  <si>
    <t>0430113</t>
  </si>
  <si>
    <t>Культура, кинематография, средства массовой информации</t>
  </si>
  <si>
    <t>Иные межбюджетные трансферты по передаче полномочий по осуществлению внешнего муниципального финансового контроля</t>
  </si>
  <si>
    <t xml:space="preserve">Иные межбюджетные трансферты </t>
  </si>
  <si>
    <t>Бюджетные инвестиции на приобретение объектов недвижимого имущества в государственную (муниципальную) собственность</t>
  </si>
  <si>
    <t>Финансирование на осуществление мероприятий в рамках подпрограммы "Переселение граждан из аварийного жилищного фонда на территории Ленинградской области в 2013-2017 годах" программы 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"Развитие и реконструкция жилищно-коммунального хозяйства муниципального образования Кипенское сельское поселение на 2015-2017 годы"</t>
  </si>
  <si>
    <t>0319502</t>
  </si>
  <si>
    <t>0379602</t>
  </si>
  <si>
    <t>Субсидии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</si>
  <si>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9907202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</si>
  <si>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</si>
  <si>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Мероприятия финансирования выполнения заявок старост населенных пунктов  Кипенского сельского поселения в рамках  муниципальной программы муниципального образования Кипенское сельское поселение МО Ломоносовский муниципальный район Ленинградской области «Развитие на части территорий муниципального образования Кипенское сельское поселение иных форм местного самоуправления на 2015 - 2017 годы»</t>
  </si>
  <si>
    <t>0807088</t>
  </si>
  <si>
    <t>Благоустройство</t>
  </si>
  <si>
    <t>9000000000</t>
  </si>
  <si>
    <t>9900000200</t>
  </si>
  <si>
    <t>9900000210</t>
  </si>
  <si>
    <t>9900005030</t>
  </si>
  <si>
    <t>9900050000</t>
  </si>
  <si>
    <t>9900005010</t>
  </si>
  <si>
    <t>9900051180</t>
  </si>
  <si>
    <t>9900005020</t>
  </si>
  <si>
    <t>0700001190</t>
  </si>
  <si>
    <t>0500000000</t>
  </si>
  <si>
    <t>0500001160</t>
  </si>
  <si>
    <t>Капитальный ремонт и ремонт автомобильных дорог общего пользования  местного значения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"Развитие автомобильных дорог в муниципальном образовании Кипенское сельское поселение на 2016-2018 годы"</t>
  </si>
  <si>
    <t>0500070140</t>
  </si>
  <si>
    <t>0800000000</t>
  </si>
  <si>
    <t>0800090880</t>
  </si>
  <si>
    <t>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«Развитие на части территорий муниципального образования Кипенское сельское поселение иных форм местного самоуправления на 2016 - 2018 годы»</t>
  </si>
  <si>
    <t>9900000000</t>
  </si>
  <si>
    <t>9900080000</t>
  </si>
  <si>
    <t>9900080020</t>
  </si>
  <si>
    <t>0300000000</t>
  </si>
  <si>
    <t>9900080030</t>
  </si>
  <si>
    <t>9900080040</t>
  </si>
  <si>
    <t>0400000000</t>
  </si>
  <si>
    <t>0410000000</t>
  </si>
  <si>
    <t>0410001040</t>
  </si>
  <si>
    <t>0410001050</t>
  </si>
  <si>
    <t>0410001060</t>
  </si>
  <si>
    <t>0420000000</t>
  </si>
  <si>
    <t>0420001070</t>
  </si>
  <si>
    <t>0430000000</t>
  </si>
  <si>
    <t>0430001080</t>
  </si>
  <si>
    <t>9900070140</t>
  </si>
  <si>
    <t>Субсидии на капитальный ремонт и ремонт дворовых территорий многоквартирых домов, проездов к дворовым территориям многоквартирных домов населенных пунктов Ленинградской области в рамках подпрограммы "Поддержание существующей сети автомобилных дорог общего пользования"</t>
  </si>
  <si>
    <t>0320001030</t>
  </si>
  <si>
    <t>0310080060</t>
  </si>
  <si>
    <t>0310009502</t>
  </si>
  <si>
    <t>Финансирование на осуществление мероприятий в рамках подпрограммы "Переселение граждан из аварийного жилищного фонда на территории Ленинградской области в 2013-2017 годах" программы 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"Развитие и реконструкция жилищно-коммунального хозяйства муниципального образования Кипенское сельское поселение на 2015-2017 годы" средства Фонда</t>
  </si>
  <si>
    <t>0310000000</t>
  </si>
  <si>
    <t>0320000000</t>
  </si>
  <si>
    <t>04400S4310</t>
  </si>
  <si>
    <t>0800070880</t>
  </si>
  <si>
    <t>9900072020</t>
  </si>
  <si>
    <t>Поддержка МО ЛО по развитию оющественной инфраструктуры муниципального значения</t>
  </si>
  <si>
    <t xml:space="preserve">Мероприятия по профилактике клещевого вирусного энцефалита в рамках подпрограммы "Прочие мероприятия по благоустройству населенных пунктов на территории муниципального образования Кипенское сельское поселение" муниципальной программы муниципального образования Кипенское сельское поселение МО Ломоносовский муниципальный район Ленинградской области "Благоустройство территорий и населенных пунктов муниципального образования Кипенское сельское поселение на 2016-2018гг" </t>
  </si>
  <si>
    <t>0440001130</t>
  </si>
  <si>
    <t>0110070360</t>
  </si>
  <si>
    <t>0120070360</t>
  </si>
  <si>
    <t>0440001160</t>
  </si>
  <si>
    <t>1</t>
  </si>
  <si>
    <t>2</t>
  </si>
  <si>
    <t>08000S4390</t>
  </si>
  <si>
    <t>08000S0880</t>
  </si>
  <si>
    <t>05000S0140</t>
  </si>
  <si>
    <t xml:space="preserve">Мероприятия на выполнение заявок старост населенных пунктов  Кипенского сельского поселения </t>
  </si>
  <si>
    <t>Мероприятия на выполнение заявок старост населенных пунктов  Кипенского сельского поселения за счет местного бюджета</t>
  </si>
  <si>
    <t>Мероприятия софинансирования заявок старост (дорожное хозяйство)</t>
  </si>
  <si>
    <t>Мероприятия,  направленные на развитие административного центра сельского поселения за счет средств местного бюджета</t>
  </si>
  <si>
    <t>Мероприятия, направленные на капитальный ремонт и ремонт дворовых территорий многоквартирых домов, проездов к дворовым территориям многоквартирных домов населенных пунктов Ленинградской области в рамках подпрограммы "Поддержание существующей сети автомобилных дорог общего пользования"</t>
  </si>
  <si>
    <t>Мероприятия, направленные на капитальный ремонт и ремонт дворовых территорий многоквартирых домов, проездов к дворовым территориям многоквартирных домов за счет средств местного бюджета</t>
  </si>
  <si>
    <t>05000S7420</t>
  </si>
  <si>
    <t>Мероприятия, направленные на осуществление дорожной деятельности в рамках муниципального образования Кипенское сельское поселение МО Ломоносовский муниципальный район Ленинградской области "Развитие автомобильных дорог в муниципальном образовании Кипенское сельское поселение на 2016-2018 годы" за счет средств местного бюджета</t>
  </si>
  <si>
    <t>Мероприятия, направленные на развитие административного центра сельского поселения за счет средств местного бюджета</t>
  </si>
  <si>
    <t xml:space="preserve">Финансирование мероприятий по борьбе с борщевиком Сосновского в рамках подпрограммы "Прочие мероприятия по благоустройству населенных пунктов на территории муниципального образования Кипенское сельское поселение" за счет средств местного бюджета </t>
  </si>
  <si>
    <t>Мероприятия на обеспечение выплат стимулирующего характера работникам муниципальных учреждений культуры ЛО за счет областных средств (дом культуры)</t>
  </si>
  <si>
    <t>Мероприятия на обеспечение выплат стимулирующего характера работникам муниципальных учреждений культуры ЛО за счет областных средств (библиотека)</t>
  </si>
  <si>
    <t xml:space="preserve">Подпрограмма  "Капитальный ремонт многоквартирных домов" </t>
  </si>
  <si>
    <t>244</t>
  </si>
  <si>
    <t>01200S0360</t>
  </si>
  <si>
    <t>01100S0360</t>
  </si>
  <si>
    <t>Мероприятия, направленные на содействие участия населения в осуществлении местного самоуправления в иных формах на территории административного центра сельского поселения</t>
  </si>
  <si>
    <t>0800074660</t>
  </si>
  <si>
    <t>08000S4660</t>
  </si>
  <si>
    <t xml:space="preserve">Мероприятия, направленные на содействие участия населения в осуществлении местного самоуправления в иных формах на территории административного центра сельского поселения </t>
  </si>
  <si>
    <t>9900000270</t>
  </si>
  <si>
    <t>Возврат денежных средств в бюджеты других уровней бюджетной системы РФ</t>
  </si>
  <si>
    <t>04000L5550</t>
  </si>
  <si>
    <t>Поддержка государственных программ субъектов Российской Федерации и муниципальных прогамм формирования современной городской среды</t>
  </si>
  <si>
    <t>Долевое финансирование региональной программы капитального ремонта общего имущества в многоквартирных домах, расположенных на территории Кипенского сельского поселения</t>
  </si>
  <si>
    <t>9900000280</t>
  </si>
  <si>
    <t>Прочие расходы в рамках полномочий органов местного самоуправления</t>
  </si>
  <si>
    <t>08001S4660</t>
  </si>
  <si>
    <t>09000S2000</t>
  </si>
  <si>
    <t>0900000000</t>
  </si>
  <si>
    <t>1000000000</t>
  </si>
  <si>
    <t>1000001161</t>
  </si>
  <si>
    <t>Бюджетные инвестиции в объекты капитального строительства объектов газификации (в том числе проектно-изыскательные работы) собственность муниципальных образований за счет средств местного бюджета</t>
  </si>
  <si>
    <t>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«Повышение безопасности дорожного движения в муниципальном образовании Кипенское сельское поселение на 2014 - 2020 годы»</t>
  </si>
  <si>
    <t xml:space="preserve">Мероприятия, направленные на совершенствование организации уличного движения транспортных средств и пешеходов на территории сельского поселения </t>
  </si>
  <si>
    <t>400</t>
  </si>
  <si>
    <t>2019</t>
  </si>
  <si>
    <t xml:space="preserve">Бюджетные инвестиции в объекты капитального строительства объектов газификации (в том числе проектно-изыскательные работы) собственность муниципальных образований </t>
  </si>
  <si>
    <t>Мероприятия финансирования выплат стимулирующего характера работникам муниципальных учреждений культуры ЛО (библиотека)</t>
  </si>
  <si>
    <t>Мероприятия финансирования выплат стимулирующего характера работникам муниципальных учреждений культуры ЛО (дом культуры)</t>
  </si>
  <si>
    <t>Мероприятия, направленные на реализацию областного закона от 15.01.2018г.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ЛО"</t>
  </si>
  <si>
    <t>99000S1340</t>
  </si>
  <si>
    <t>2020</t>
  </si>
  <si>
    <t>2021</t>
  </si>
  <si>
    <t>(тыс.руб.)</t>
  </si>
  <si>
    <t>0700001191</t>
  </si>
  <si>
    <t>312</t>
  </si>
  <si>
    <t>313</t>
  </si>
  <si>
    <t>9900000220</t>
  </si>
  <si>
    <t>870</t>
  </si>
  <si>
    <t>04000L5670</t>
  </si>
  <si>
    <t>бюджета муниципального образования Кипенское сельское поселение муниципального образования Ломоносовского муниципального района Ленинградской области  на 2019-2021г.г.</t>
  </si>
  <si>
    <t>Реализация мероприятий за счет средств резервного фонда</t>
  </si>
  <si>
    <t>Мероприятия, направленные на защиту населения и территории от ЧС</t>
  </si>
  <si>
    <t>Расходы на поддержку местных инициатив граждан, проживающих в сельской местности, в рамках реализации мероприятий по устойчивому развитию сельских территорий</t>
  </si>
  <si>
    <t>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«Устойчивое развитие территории муниципального образования Кипенское сельское поселение на 2019 - 2021 годы»</t>
  </si>
  <si>
    <t>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«Благоустройство территорий и населенных пунктов муниципального образования кипенского сельского поселения на 2019 - 2021 годы»</t>
  </si>
  <si>
    <t xml:space="preserve">Подпрограмма "Организация уличного освещения на территории муниципального образования Кипенское сельское поселение" </t>
  </si>
  <si>
    <t xml:space="preserve">Мероприятия по модернизации, ремонту и поддержанию в работоспособном состоянии уличного освещения, прокладке новых линий </t>
  </si>
  <si>
    <t xml:space="preserve">Мероприятия по закупке материалов и инструментов для обслуживания линий уличного освещения </t>
  </si>
  <si>
    <t>Мероприятия по оплате электроэнергии уличного освещения</t>
  </si>
  <si>
    <t xml:space="preserve">Подпрограмма "Содержание дорог в зимнее время на территории муниципального образования Кипенское сельское поселение" </t>
  </si>
  <si>
    <t xml:space="preserve">Мероприятия по очистке дорог от снега внутрипоселковых дорог общего пользования местного значения </t>
  </si>
  <si>
    <t xml:space="preserve">Подпрограмма "Организация сбора и вывоза мусора на территории муниципального образования Кипенское сельское поселение" </t>
  </si>
  <si>
    <t xml:space="preserve">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</t>
  </si>
  <si>
    <t>Мероприятия по привлечению лиц для производства покоса травы в летне-осенний период</t>
  </si>
  <si>
    <t xml:space="preserve">Мероприятия по привлечению лиц из числа подростков для участия в работах по благоустройству в составе молодежной трудовой бригады в летний период </t>
  </si>
  <si>
    <t xml:space="preserve">Мероприятия по уборке и вывозу несанкционированных свалок </t>
  </si>
  <si>
    <t>Мероприятия по закупке инвентаря и материальных запасов для проведения общественных субботников по уборке и благоустройству территории</t>
  </si>
  <si>
    <t xml:space="preserve">Подпрограмма "Прочие мероприятия по благоустройству населенных пунктов на территории муниципального образования Кипенское сельское поселение" </t>
  </si>
  <si>
    <t xml:space="preserve">Мероприятия по борьбе с борщевиком Сосновского </t>
  </si>
  <si>
    <t xml:space="preserve">Мероприятия по сносу и утилизации деревьев, угрожающих жизни людей и системам жизнеобеспечения ЖКХ </t>
  </si>
  <si>
    <t xml:space="preserve">Мероприятия по установке и обустройству детских игровых площадок </t>
  </si>
  <si>
    <t>Мероприятия по обустройству, ремонту и содержанию внешних объектов инфраструктуры</t>
  </si>
  <si>
    <t>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«Развитие на части территорий муниципального образования Кипенское сельское поселение иных форм местного самоуправления на 2019 - 2021 годы»</t>
  </si>
  <si>
    <t>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"Развитие культуры в муниципальном образовании Кипенское сельское поселение на 2019 - 2021 годы"</t>
  </si>
  <si>
    <t xml:space="preserve">Подпрограмма "Создание условий для организации и проведения культурно-массовых мероприятий на территории муниципального образования Кипенское сельское поселение" </t>
  </si>
  <si>
    <t xml:space="preserve">Расходы на обеспечение деятельности казенных учреждений </t>
  </si>
  <si>
    <t xml:space="preserve">Подпрограмма "Создание условий для организации библиотечного обслуживания жителей муниципального образования Кипенское сельское поселение" </t>
  </si>
  <si>
    <t>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"Социальная поддержка населения в муниципальном образовании Кипенское сельское поселение на 2019-2021 годы"</t>
  </si>
  <si>
    <t xml:space="preserve">Доплаты к пенсиям за муниципальный стаж </t>
  </si>
  <si>
    <t>Поддержка отдельных категорий граждан Кипенского сельского поселения</t>
  </si>
  <si>
    <t>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"Развитие физкультуры и  спорта на территории муниципального образования Кипенское сельское поселение на 2019-2021 годы"</t>
  </si>
  <si>
    <t xml:space="preserve">Мероприятия по проведению спортивных мероприятий  </t>
  </si>
  <si>
    <t xml:space="preserve">Содержание спортивных инструкторов </t>
  </si>
  <si>
    <t xml:space="preserve">Мероприятия по обеспечению подпрограммы  "Капитальный ремонт многоквартирных домов" </t>
  </si>
  <si>
    <t xml:space="preserve">Ремонт и содержание автомобильных дорог общего пользования местного значения </t>
  </si>
  <si>
    <t xml:space="preserve">Проведение превентивных мероприятий в области пожарной безопасности </t>
  </si>
  <si>
    <t>Мероприятия в области землепользования в рамках непрограмных направлений деятельности органов местного самоуправления</t>
  </si>
  <si>
    <t>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"Развитие и реконструкция жилищно-коммунального хозяйства муниципального образования Кипенского сельское поселение на 2019-2021 годы"</t>
  </si>
  <si>
    <t>07</t>
  </si>
  <si>
    <t>9900000230</t>
  </si>
  <si>
    <t>Проведение выборов, референдумов</t>
  </si>
  <si>
    <t xml:space="preserve">             (приложение 8)</t>
  </si>
  <si>
    <t xml:space="preserve"> № 1  от  24.01.2019г.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</si>
</sst>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_-* #,##0.00[$€-1]_-;\-* #,##0.00[$€-1]_-;_-* \-??[$€-1]_-"/>
    <numFmt numFmtId="173" formatCode="0.0"/>
    <numFmt numFmtId="176" formatCode="000"/>
  </numFmts>
  <fonts count="46" x14ac:knownFonts="1">
    <font>
      <sz val="10"/>
      <name val="MS Sans Serif"/>
      <family val="2"/>
      <charset val="204"/>
    </font>
    <font>
      <sz val="10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2"/>
      <color indexed="8"/>
      <name val="Arial Cyr"/>
      <family val="2"/>
      <charset val="204"/>
    </font>
    <font>
      <sz val="10"/>
      <color indexed="8"/>
      <name val="Arial Cyr"/>
      <family val="2"/>
      <charset val="204"/>
    </font>
    <font>
      <sz val="14"/>
      <name val="Arial Cyr"/>
      <family val="2"/>
      <charset val="204"/>
    </font>
    <font>
      <b/>
      <sz val="14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2"/>
      <name val="Arial Cyr"/>
      <family val="2"/>
      <charset val="204"/>
    </font>
    <font>
      <i/>
      <sz val="10"/>
      <color indexed="8"/>
      <name val="Arial Cyr"/>
      <family val="2"/>
      <charset val="204"/>
    </font>
    <font>
      <i/>
      <sz val="10"/>
      <name val="Arial Cyr"/>
      <family val="2"/>
      <charset val="204"/>
    </font>
    <font>
      <sz val="9"/>
      <color indexed="8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6"/>
      <name val="Arial Cyr"/>
      <family val="2"/>
      <charset val="204"/>
    </font>
    <font>
      <sz val="8"/>
      <name val="MS Sans Serif"/>
      <family val="2"/>
      <charset val="204"/>
    </font>
    <font>
      <sz val="10"/>
      <name val="MS Sans Serif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0"/>
      <color indexed="8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.5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72" fontId="17" fillId="0" borderId="0" applyFill="0" applyBorder="0" applyAlignment="0" applyProtection="0"/>
    <xf numFmtId="0" fontId="1" fillId="0" borderId="0"/>
  </cellStyleXfs>
  <cellXfs count="223">
    <xf numFmtId="0" fontId="0" fillId="0" borderId="0" xfId="0"/>
    <xf numFmtId="0" fontId="1" fillId="0" borderId="0" xfId="2" applyFill="1" applyAlignment="1"/>
    <xf numFmtId="0" fontId="1" fillId="0" borderId="0" xfId="2" applyFill="1" applyAlignment="1">
      <alignment shrinkToFit="1"/>
    </xf>
    <xf numFmtId="49" fontId="1" fillId="0" borderId="0" xfId="2" applyNumberFormat="1" applyFill="1" applyAlignment="1">
      <alignment horizontal="center"/>
    </xf>
    <xf numFmtId="49" fontId="1" fillId="0" borderId="0" xfId="2" applyNumberFormat="1" applyFill="1"/>
    <xf numFmtId="0" fontId="1" fillId="0" borderId="0" xfId="2"/>
    <xf numFmtId="0" fontId="2" fillId="0" borderId="0" xfId="2" applyFont="1" applyFill="1" applyAlignment="1"/>
    <xf numFmtId="0" fontId="3" fillId="0" borderId="0" xfId="2" applyFont="1" applyFill="1" applyAlignment="1">
      <alignment horizontal="center" shrinkToFit="1"/>
    </xf>
    <xf numFmtId="0" fontId="5" fillId="0" borderId="0" xfId="2" applyFont="1"/>
    <xf numFmtId="0" fontId="6" fillId="0" borderId="0" xfId="2" applyFont="1"/>
    <xf numFmtId="0" fontId="9" fillId="0" borderId="0" xfId="2" applyFont="1"/>
    <xf numFmtId="0" fontId="7" fillId="0" borderId="0" xfId="2" applyFont="1"/>
    <xf numFmtId="0" fontId="11" fillId="0" borderId="0" xfId="2" applyFont="1"/>
    <xf numFmtId="49" fontId="4" fillId="0" borderId="0" xfId="2" applyNumberFormat="1" applyFont="1" applyFill="1" applyBorder="1" applyAlignment="1">
      <alignment horizontal="center"/>
    </xf>
    <xf numFmtId="0" fontId="7" fillId="0" borderId="0" xfId="2" applyFont="1" applyBorder="1"/>
    <xf numFmtId="0" fontId="13" fillId="0" borderId="0" xfId="2" applyFont="1" applyBorder="1"/>
    <xf numFmtId="0" fontId="1" fillId="0" borderId="0" xfId="2" applyFont="1"/>
    <xf numFmtId="0" fontId="1" fillId="0" borderId="0" xfId="2" applyFont="1" applyBorder="1"/>
    <xf numFmtId="49" fontId="8" fillId="0" borderId="0" xfId="2" applyNumberFormat="1" applyFont="1" applyFill="1" applyBorder="1" applyAlignment="1">
      <alignment horizontal="center"/>
    </xf>
    <xf numFmtId="0" fontId="15" fillId="0" borderId="0" xfId="2" applyFont="1"/>
    <xf numFmtId="0" fontId="4" fillId="0" borderId="0" xfId="2" applyFont="1" applyFill="1" applyBorder="1" applyAlignment="1"/>
    <xf numFmtId="0" fontId="12" fillId="0" borderId="0" xfId="2" applyFont="1" applyFill="1" applyBorder="1" applyAlignment="1">
      <alignment horizontal="left" shrinkToFit="1"/>
    </xf>
    <xf numFmtId="0" fontId="12" fillId="0" borderId="0" xfId="2" applyNumberFormat="1" applyFont="1" applyFill="1" applyBorder="1" applyAlignment="1">
      <alignment horizontal="center"/>
    </xf>
    <xf numFmtId="0" fontId="7" fillId="0" borderId="0" xfId="2" applyFont="1" applyFill="1" applyBorder="1" applyAlignment="1"/>
    <xf numFmtId="0" fontId="8" fillId="0" borderId="0" xfId="2" applyFont="1" applyFill="1" applyBorder="1" applyAlignment="1">
      <alignment horizontal="left" shrinkToFit="1"/>
    </xf>
    <xf numFmtId="0" fontId="8" fillId="0" borderId="0" xfId="2" applyNumberFormat="1" applyFont="1" applyFill="1" applyBorder="1" applyAlignment="1">
      <alignment horizontal="center"/>
    </xf>
    <xf numFmtId="0" fontId="1" fillId="0" borderId="0" xfId="2" applyFill="1" applyBorder="1" applyAlignment="1"/>
    <xf numFmtId="0" fontId="4" fillId="0" borderId="0" xfId="2" applyFont="1" applyFill="1" applyBorder="1" applyAlignment="1">
      <alignment horizontal="left" shrinkToFit="1"/>
    </xf>
    <xf numFmtId="0" fontId="4" fillId="0" borderId="0" xfId="2" applyNumberFormat="1" applyFont="1" applyFill="1" applyBorder="1" applyAlignment="1">
      <alignment horizontal="center"/>
    </xf>
    <xf numFmtId="0" fontId="14" fillId="0" borderId="0" xfId="2" applyFont="1" applyFill="1" applyBorder="1" applyAlignment="1">
      <alignment horizontal="left" shrinkToFit="1"/>
    </xf>
    <xf numFmtId="0" fontId="14" fillId="0" borderId="0" xfId="2" applyNumberFormat="1" applyFont="1" applyFill="1" applyBorder="1" applyAlignment="1">
      <alignment horizontal="center"/>
    </xf>
    <xf numFmtId="49" fontId="14" fillId="0" borderId="0" xfId="2" applyNumberFormat="1" applyFont="1" applyFill="1" applyBorder="1" applyAlignment="1">
      <alignment horizontal="center"/>
    </xf>
    <xf numFmtId="0" fontId="1" fillId="0" borderId="0" xfId="2" applyFont="1" applyFill="1" applyBorder="1" applyAlignment="1"/>
    <xf numFmtId="0" fontId="1" fillId="0" borderId="0" xfId="2" applyFont="1" applyFill="1" applyBorder="1" applyAlignment="1">
      <alignment shrinkToFit="1"/>
    </xf>
    <xf numFmtId="0" fontId="1" fillId="0" borderId="0" xfId="2" applyNumberFormat="1" applyFont="1" applyFill="1" applyBorder="1" applyAlignment="1">
      <alignment horizontal="center"/>
    </xf>
    <xf numFmtId="49" fontId="1" fillId="0" borderId="0" xfId="2" applyNumberFormat="1" applyFont="1" applyFill="1" applyBorder="1"/>
    <xf numFmtId="0" fontId="1" fillId="0" borderId="0" xfId="2" applyNumberFormat="1" applyFill="1" applyBorder="1" applyAlignment="1">
      <alignment horizontal="center"/>
    </xf>
    <xf numFmtId="49" fontId="1" fillId="0" borderId="0" xfId="2" applyNumberFormat="1" applyFill="1" applyBorder="1"/>
    <xf numFmtId="0" fontId="1" fillId="0" borderId="0" xfId="2" applyFill="1" applyBorder="1" applyAlignment="1">
      <alignment shrinkToFit="1"/>
    </xf>
    <xf numFmtId="0" fontId="1" fillId="0" borderId="0" xfId="2" applyBorder="1"/>
    <xf numFmtId="173" fontId="10" fillId="0" borderId="0" xfId="2" applyNumberFormat="1" applyFont="1" applyFill="1" applyBorder="1" applyAlignment="1">
      <alignment horizontal="left"/>
    </xf>
    <xf numFmtId="0" fontId="20" fillId="0" borderId="1" xfId="0" applyFont="1" applyFill="1" applyBorder="1" applyAlignment="1">
      <alignment wrapText="1"/>
    </xf>
    <xf numFmtId="173" fontId="23" fillId="0" borderId="0" xfId="2" applyNumberFormat="1" applyFont="1" applyFill="1" applyBorder="1" applyAlignment="1">
      <alignment horizontal="left"/>
    </xf>
    <xf numFmtId="0" fontId="21" fillId="0" borderId="2" xfId="0" applyFont="1" applyBorder="1" applyAlignment="1">
      <alignment wrapText="1"/>
    </xf>
    <xf numFmtId="0" fontId="19" fillId="0" borderId="2" xfId="0" applyFont="1" applyBorder="1" applyAlignment="1">
      <alignment wrapText="1"/>
    </xf>
    <xf numFmtId="2" fontId="22" fillId="0" borderId="2" xfId="2" applyNumberFormat="1" applyFont="1" applyFill="1" applyBorder="1" applyAlignment="1">
      <alignment horizontal="left" wrapText="1" shrinkToFit="1"/>
    </xf>
    <xf numFmtId="2" fontId="20" fillId="0" borderId="2" xfId="2" applyNumberFormat="1" applyFont="1" applyFill="1" applyBorder="1" applyAlignment="1">
      <alignment horizontal="left" wrapText="1" shrinkToFit="1"/>
    </xf>
    <xf numFmtId="2" fontId="19" fillId="0" borderId="2" xfId="0" applyNumberFormat="1" applyFont="1" applyFill="1" applyBorder="1" applyAlignment="1">
      <alignment horizontal="left" wrapText="1"/>
    </xf>
    <xf numFmtId="2" fontId="18" fillId="0" borderId="2" xfId="0" applyNumberFormat="1" applyFont="1" applyFill="1" applyBorder="1" applyAlignment="1">
      <alignment horizontal="left" wrapText="1"/>
    </xf>
    <xf numFmtId="2" fontId="24" fillId="0" borderId="2" xfId="2" applyNumberFormat="1" applyFont="1" applyFill="1" applyBorder="1" applyAlignment="1">
      <alignment horizontal="left" wrapText="1" shrinkToFit="1"/>
    </xf>
    <xf numFmtId="2" fontId="20" fillId="2" borderId="2" xfId="2" applyNumberFormat="1" applyFont="1" applyFill="1" applyBorder="1" applyAlignment="1">
      <alignment horizontal="left" wrapText="1" shrinkToFit="1"/>
    </xf>
    <xf numFmtId="0" fontId="19" fillId="3" borderId="2" xfId="0" applyFont="1" applyFill="1" applyBorder="1" applyAlignment="1">
      <alignment wrapText="1"/>
    </xf>
    <xf numFmtId="0" fontId="20" fillId="3" borderId="1" xfId="0" applyFont="1" applyFill="1" applyBorder="1" applyAlignment="1">
      <alignment wrapText="1"/>
    </xf>
    <xf numFmtId="0" fontId="21" fillId="0" borderId="1" xfId="0" applyFont="1" applyBorder="1" applyAlignment="1">
      <alignment wrapText="1"/>
    </xf>
    <xf numFmtId="0" fontId="43" fillId="0" borderId="2" xfId="0" applyFont="1" applyFill="1" applyBorder="1" applyAlignment="1">
      <alignment horizontal="left" wrapText="1" shrinkToFit="1"/>
    </xf>
    <xf numFmtId="2" fontId="44" fillId="0" borderId="2" xfId="2" applyNumberFormat="1" applyFont="1" applyFill="1" applyBorder="1" applyAlignment="1">
      <alignment horizontal="left" wrapText="1" shrinkToFit="1"/>
    </xf>
    <xf numFmtId="0" fontId="21" fillId="3" borderId="2" xfId="0" applyFont="1" applyFill="1" applyBorder="1" applyAlignment="1">
      <alignment wrapText="1"/>
    </xf>
    <xf numFmtId="0" fontId="1" fillId="3" borderId="0" xfId="2" applyFill="1"/>
    <xf numFmtId="2" fontId="20" fillId="3" borderId="2" xfId="2" applyNumberFormat="1" applyFont="1" applyFill="1" applyBorder="1" applyAlignment="1">
      <alignment horizontal="left" wrapText="1" shrinkToFit="1"/>
    </xf>
    <xf numFmtId="0" fontId="7" fillId="0" borderId="0" xfId="2" applyFont="1" applyBorder="1" applyAlignment="1">
      <alignment vertical="center"/>
    </xf>
    <xf numFmtId="0" fontId="19" fillId="0" borderId="1" xfId="0" applyFont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2" fontId="20" fillId="0" borderId="2" xfId="2" applyNumberFormat="1" applyFont="1" applyFill="1" applyBorder="1" applyAlignment="1">
      <alignment horizontal="left" vertical="center" wrapText="1" shrinkToFit="1"/>
    </xf>
    <xf numFmtId="0" fontId="20" fillId="3" borderId="1" xfId="0" applyFont="1" applyFill="1" applyBorder="1" applyAlignment="1">
      <alignment vertical="center" wrapText="1"/>
    </xf>
    <xf numFmtId="2" fontId="19" fillId="0" borderId="2" xfId="0" applyNumberFormat="1" applyFont="1" applyFill="1" applyBorder="1" applyAlignment="1">
      <alignment horizontal="left" vertical="center" wrapText="1"/>
    </xf>
    <xf numFmtId="2" fontId="20" fillId="3" borderId="2" xfId="2" applyNumberFormat="1" applyFont="1" applyFill="1" applyBorder="1" applyAlignment="1">
      <alignment horizontal="left" vertical="center" wrapText="1" shrinkToFit="1"/>
    </xf>
    <xf numFmtId="2" fontId="24" fillId="3" borderId="2" xfId="2" applyNumberFormat="1" applyFont="1" applyFill="1" applyBorder="1" applyAlignment="1">
      <alignment horizontal="left" vertical="center" wrapText="1" shrinkToFit="1"/>
    </xf>
    <xf numFmtId="0" fontId="19" fillId="0" borderId="2" xfId="0" applyFont="1" applyBorder="1" applyAlignment="1">
      <alignment vertical="center" wrapText="1"/>
    </xf>
    <xf numFmtId="0" fontId="25" fillId="0" borderId="0" xfId="2" applyFont="1" applyFill="1" applyAlignment="1"/>
    <xf numFmtId="0" fontId="26" fillId="0" borderId="0" xfId="2" applyFont="1" applyFill="1" applyAlignment="1">
      <alignment horizontal="center" shrinkToFit="1"/>
    </xf>
    <xf numFmtId="0" fontId="28" fillId="0" borderId="0" xfId="2" applyFont="1" applyFill="1" applyAlignment="1">
      <alignment horizontal="center" shrinkToFit="1"/>
    </xf>
    <xf numFmtId="0" fontId="27" fillId="0" borderId="0" xfId="2" applyFont="1" applyFill="1" applyAlignment="1">
      <alignment horizontal="center" shrinkToFit="1"/>
    </xf>
    <xf numFmtId="0" fontId="29" fillId="0" borderId="0" xfId="2" applyFont="1" applyFill="1" applyAlignment="1"/>
    <xf numFmtId="0" fontId="27" fillId="0" borderId="0" xfId="0" applyFont="1" applyFill="1" applyBorder="1" applyAlignment="1">
      <alignment horizontal="center"/>
    </xf>
    <xf numFmtId="0" fontId="31" fillId="0" borderId="0" xfId="2" applyFont="1" applyFill="1" applyAlignment="1"/>
    <xf numFmtId="0" fontId="33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49" fontId="30" fillId="0" borderId="0" xfId="2" applyNumberFormat="1" applyFont="1" applyFill="1" applyAlignment="1">
      <alignment horizontal="center"/>
    </xf>
    <xf numFmtId="173" fontId="33" fillId="0" borderId="0" xfId="2" applyNumberFormat="1" applyFont="1" applyFill="1" applyAlignment="1">
      <alignment horizontal="center"/>
    </xf>
    <xf numFmtId="49" fontId="36" fillId="0" borderId="3" xfId="2" applyNumberFormat="1" applyFont="1" applyFill="1" applyBorder="1" applyAlignment="1">
      <alignment horizontal="center" wrapText="1"/>
    </xf>
    <xf numFmtId="49" fontId="36" fillId="0" borderId="4" xfId="2" applyNumberFormat="1" applyFont="1" applyFill="1" applyBorder="1" applyAlignment="1">
      <alignment horizontal="center" wrapText="1"/>
    </xf>
    <xf numFmtId="0" fontId="36" fillId="0" borderId="5" xfId="2" applyFont="1" applyFill="1" applyBorder="1" applyAlignment="1">
      <alignment wrapText="1"/>
    </xf>
    <xf numFmtId="0" fontId="36" fillId="0" borderId="5" xfId="2" applyFont="1" applyFill="1" applyBorder="1" applyAlignment="1">
      <alignment horizontal="center" wrapText="1" shrinkToFit="1"/>
    </xf>
    <xf numFmtId="49" fontId="36" fillId="0" borderId="6" xfId="2" applyNumberFormat="1" applyFont="1" applyFill="1" applyBorder="1" applyAlignment="1">
      <alignment horizontal="center" wrapText="1"/>
    </xf>
    <xf numFmtId="49" fontId="36" fillId="0" borderId="7" xfId="2" applyNumberFormat="1" applyFont="1" applyFill="1" applyBorder="1" applyAlignment="1">
      <alignment horizontal="center" wrapText="1"/>
    </xf>
    <xf numFmtId="49" fontId="36" fillId="0" borderId="8" xfId="2" applyNumberFormat="1" applyFont="1" applyFill="1" applyBorder="1" applyAlignment="1">
      <alignment horizontal="center" wrapText="1"/>
    </xf>
    <xf numFmtId="0" fontId="26" fillId="0" borderId="9" xfId="2" applyFont="1" applyFill="1" applyBorder="1" applyAlignment="1"/>
    <xf numFmtId="0" fontId="24" fillId="0" borderId="10" xfId="2" applyFont="1" applyFill="1" applyBorder="1" applyAlignment="1">
      <alignment horizontal="left" wrapText="1" shrinkToFit="1"/>
    </xf>
    <xf numFmtId="49" fontId="36" fillId="0" borderId="11" xfId="2" applyNumberFormat="1" applyFont="1" applyFill="1" applyBorder="1" applyAlignment="1">
      <alignment horizontal="right"/>
    </xf>
    <xf numFmtId="49" fontId="36" fillId="0" borderId="12" xfId="2" applyNumberFormat="1" applyFont="1" applyFill="1" applyBorder="1" applyAlignment="1">
      <alignment horizontal="left" shrinkToFit="1"/>
    </xf>
    <xf numFmtId="49" fontId="36" fillId="0" borderId="13" xfId="2" applyNumberFormat="1" applyFont="1" applyFill="1" applyBorder="1" applyAlignment="1">
      <alignment horizontal="center" vertical="center"/>
    </xf>
    <xf numFmtId="49" fontId="36" fillId="0" borderId="14" xfId="2" applyNumberFormat="1" applyFont="1" applyFill="1" applyBorder="1" applyAlignment="1">
      <alignment horizontal="center" vertical="center"/>
    </xf>
    <xf numFmtId="49" fontId="36" fillId="0" borderId="11" xfId="2" applyNumberFormat="1" applyFont="1" applyFill="1" applyBorder="1" applyAlignment="1"/>
    <xf numFmtId="0" fontId="36" fillId="0" borderId="2" xfId="2" applyFont="1" applyFill="1" applyBorder="1" applyAlignment="1">
      <alignment horizontal="left" wrapText="1" shrinkToFit="1"/>
    </xf>
    <xf numFmtId="49" fontId="36" fillId="0" borderId="15" xfId="2" applyNumberFormat="1" applyFont="1" applyFill="1" applyBorder="1" applyAlignment="1">
      <alignment horizontal="center" vertical="center"/>
    </xf>
    <xf numFmtId="49" fontId="36" fillId="0" borderId="16" xfId="2" applyNumberFormat="1" applyFont="1" applyFill="1" applyBorder="1" applyAlignment="1">
      <alignment horizontal="center" vertical="center"/>
    </xf>
    <xf numFmtId="0" fontId="37" fillId="0" borderId="11" xfId="2" applyFont="1" applyFill="1" applyBorder="1" applyAlignment="1"/>
    <xf numFmtId="0" fontId="38" fillId="0" borderId="2" xfId="2" applyFont="1" applyFill="1" applyBorder="1" applyAlignment="1">
      <alignment horizontal="left" wrapText="1" shrinkToFit="1"/>
    </xf>
    <xf numFmtId="49" fontId="38" fillId="0" borderId="17" xfId="2" applyNumberFormat="1" applyFont="1" applyFill="1" applyBorder="1" applyAlignment="1">
      <alignment horizontal="center" vertical="center"/>
    </xf>
    <xf numFmtId="49" fontId="38" fillId="0" borderId="18" xfId="2" applyNumberFormat="1" applyFont="1" applyFill="1" applyBorder="1" applyAlignment="1">
      <alignment horizontal="center" vertical="center"/>
    </xf>
    <xf numFmtId="0" fontId="39" fillId="0" borderId="11" xfId="2" applyFont="1" applyFill="1" applyBorder="1" applyAlignment="1"/>
    <xf numFmtId="0" fontId="27" fillId="0" borderId="2" xfId="0" applyFont="1" applyFill="1" applyBorder="1" applyAlignment="1">
      <alignment wrapText="1"/>
    </xf>
    <xf numFmtId="0" fontId="39" fillId="0" borderId="11" xfId="2" applyFont="1" applyFill="1" applyBorder="1" applyAlignment="1">
      <alignment vertical="center"/>
    </xf>
    <xf numFmtId="0" fontId="33" fillId="0" borderId="2" xfId="0" applyFont="1" applyFill="1" applyBorder="1" applyAlignment="1">
      <alignment vertical="center" wrapText="1"/>
    </xf>
    <xf numFmtId="49" fontId="36" fillId="0" borderId="17" xfId="2" applyNumberFormat="1" applyFont="1" applyFill="1" applyBorder="1" applyAlignment="1">
      <alignment horizontal="center" vertical="center"/>
    </xf>
    <xf numFmtId="49" fontId="36" fillId="0" borderId="17" xfId="0" applyNumberFormat="1" applyFont="1" applyFill="1" applyBorder="1" applyAlignment="1">
      <alignment horizontal="center" vertical="center" wrapText="1"/>
    </xf>
    <xf numFmtId="49" fontId="33" fillId="0" borderId="18" xfId="0" applyNumberFormat="1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wrapText="1"/>
    </xf>
    <xf numFmtId="173" fontId="36" fillId="0" borderId="19" xfId="2" applyNumberFormat="1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left" wrapText="1"/>
    </xf>
    <xf numFmtId="49" fontId="38" fillId="0" borderId="17" xfId="0" applyNumberFormat="1" applyFont="1" applyFill="1" applyBorder="1" applyAlignment="1">
      <alignment horizontal="center" vertical="center" wrapText="1"/>
    </xf>
    <xf numFmtId="49" fontId="27" fillId="0" borderId="18" xfId="0" applyNumberFormat="1" applyFont="1" applyFill="1" applyBorder="1" applyAlignment="1">
      <alignment horizontal="center" vertical="center" wrapText="1"/>
    </xf>
    <xf numFmtId="49" fontId="27" fillId="0" borderId="17" xfId="0" applyNumberFormat="1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wrapText="1"/>
    </xf>
    <xf numFmtId="49" fontId="38" fillId="0" borderId="18" xfId="0" applyNumberFormat="1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left" wrapText="1"/>
    </xf>
    <xf numFmtId="0" fontId="40" fillId="0" borderId="11" xfId="2" applyFont="1" applyFill="1" applyBorder="1" applyAlignment="1"/>
    <xf numFmtId="0" fontId="38" fillId="0" borderId="11" xfId="2" applyFont="1" applyFill="1" applyBorder="1" applyAlignment="1"/>
    <xf numFmtId="0" fontId="36" fillId="0" borderId="11" xfId="2" applyFont="1" applyFill="1" applyBorder="1" applyAlignment="1"/>
    <xf numFmtId="0" fontId="36" fillId="0" borderId="2" xfId="2" applyFont="1" applyFill="1" applyBorder="1" applyAlignment="1">
      <alignment horizontal="left" shrinkToFit="1"/>
    </xf>
    <xf numFmtId="49" fontId="36" fillId="0" borderId="18" xfId="2" applyNumberFormat="1" applyFont="1" applyFill="1" applyBorder="1" applyAlignment="1">
      <alignment horizontal="center" vertical="center"/>
    </xf>
    <xf numFmtId="0" fontId="36" fillId="0" borderId="2" xfId="2" applyFont="1" applyFill="1" applyBorder="1" applyAlignment="1">
      <alignment horizontal="left" vertical="center" wrapText="1" shrinkToFit="1"/>
    </xf>
    <xf numFmtId="0" fontId="45" fillId="0" borderId="2" xfId="2" applyFont="1" applyFill="1" applyBorder="1" applyAlignment="1">
      <alignment horizontal="left" wrapText="1" shrinkToFit="1"/>
    </xf>
    <xf numFmtId="0" fontId="27" fillId="0" borderId="2" xfId="2" applyFont="1" applyFill="1" applyBorder="1" applyAlignment="1">
      <alignment horizontal="left" vertical="center" wrapText="1" shrinkToFit="1"/>
    </xf>
    <xf numFmtId="176" fontId="27" fillId="0" borderId="18" xfId="0" applyNumberFormat="1" applyFont="1" applyFill="1" applyBorder="1" applyAlignment="1">
      <alignment horizontal="center" vertical="center" wrapText="1"/>
    </xf>
    <xf numFmtId="176" fontId="33" fillId="0" borderId="18" xfId="0" applyNumberFormat="1" applyFont="1" applyFill="1" applyBorder="1" applyAlignment="1">
      <alignment horizontal="center" vertical="center" wrapText="1"/>
    </xf>
    <xf numFmtId="0" fontId="41" fillId="0" borderId="11" xfId="2" applyFont="1" applyFill="1" applyBorder="1" applyAlignment="1"/>
    <xf numFmtId="0" fontId="27" fillId="0" borderId="2" xfId="2" applyFont="1" applyFill="1" applyBorder="1" applyAlignment="1">
      <alignment horizontal="left" wrapText="1" shrinkToFit="1"/>
    </xf>
    <xf numFmtId="0" fontId="38" fillId="3" borderId="2" xfId="2" applyFont="1" applyFill="1" applyBorder="1" applyAlignment="1">
      <alignment horizontal="left" wrapText="1" shrinkToFit="1"/>
    </xf>
    <xf numFmtId="0" fontId="38" fillId="2" borderId="2" xfId="2" applyFont="1" applyFill="1" applyBorder="1" applyAlignment="1">
      <alignment horizontal="left" wrapText="1" shrinkToFit="1"/>
    </xf>
    <xf numFmtId="0" fontId="27" fillId="2" borderId="2" xfId="2" applyFont="1" applyFill="1" applyBorder="1" applyAlignment="1">
      <alignment horizontal="left" wrapText="1" shrinkToFit="1"/>
    </xf>
    <xf numFmtId="0" fontId="38" fillId="3" borderId="11" xfId="2" applyFont="1" applyFill="1" applyBorder="1" applyAlignment="1"/>
    <xf numFmtId="49" fontId="36" fillId="3" borderId="17" xfId="2" applyNumberFormat="1" applyFont="1" applyFill="1" applyBorder="1" applyAlignment="1">
      <alignment horizontal="center" vertical="center"/>
    </xf>
    <xf numFmtId="176" fontId="33" fillId="3" borderId="18" xfId="0" applyNumberFormat="1" applyFont="1" applyFill="1" applyBorder="1" applyAlignment="1">
      <alignment horizontal="center" vertical="center" wrapText="1"/>
    </xf>
    <xf numFmtId="49" fontId="38" fillId="3" borderId="17" xfId="2" applyNumberFormat="1" applyFont="1" applyFill="1" applyBorder="1" applyAlignment="1">
      <alignment horizontal="center" vertical="center"/>
    </xf>
    <xf numFmtId="176" fontId="27" fillId="3" borderId="18" xfId="0" applyNumberFormat="1" applyFont="1" applyFill="1" applyBorder="1" applyAlignment="1">
      <alignment horizontal="center" vertical="center" wrapText="1"/>
    </xf>
    <xf numFmtId="0" fontId="38" fillId="0" borderId="2" xfId="2" applyFont="1" applyFill="1" applyBorder="1" applyAlignment="1">
      <alignment horizontal="left" vertical="center" wrapText="1" shrinkToFit="1"/>
    </xf>
    <xf numFmtId="49" fontId="33" fillId="0" borderId="17" xfId="2" applyNumberFormat="1" applyFont="1" applyBorder="1" applyAlignment="1">
      <alignment horizontal="center" vertical="center"/>
    </xf>
    <xf numFmtId="49" fontId="38" fillId="0" borderId="20" xfId="2" applyNumberFormat="1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left" wrapText="1" shrinkToFit="1"/>
    </xf>
    <xf numFmtId="49" fontId="36" fillId="0" borderId="20" xfId="2" applyNumberFormat="1" applyFont="1" applyFill="1" applyBorder="1" applyAlignment="1">
      <alignment horizontal="center" vertical="center"/>
    </xf>
    <xf numFmtId="176" fontId="27" fillId="0" borderId="20" xfId="0" applyNumberFormat="1" applyFont="1" applyFill="1" applyBorder="1" applyAlignment="1">
      <alignment horizontal="center" vertical="center" wrapText="1"/>
    </xf>
    <xf numFmtId="0" fontId="38" fillId="0" borderId="21" xfId="2" applyFont="1" applyFill="1" applyBorder="1" applyAlignment="1">
      <alignment horizontal="left" wrapText="1" shrinkToFit="1"/>
    </xf>
    <xf numFmtId="49" fontId="38" fillId="0" borderId="22" xfId="2" applyNumberFormat="1" applyFont="1" applyFill="1" applyBorder="1" applyAlignment="1">
      <alignment horizontal="center" vertical="center"/>
    </xf>
    <xf numFmtId="49" fontId="27" fillId="0" borderId="22" xfId="0" applyNumberFormat="1" applyFont="1" applyFill="1" applyBorder="1" applyAlignment="1">
      <alignment horizontal="center" vertical="center" wrapText="1"/>
    </xf>
    <xf numFmtId="49" fontId="27" fillId="0" borderId="23" xfId="0" applyNumberFormat="1" applyFont="1" applyFill="1" applyBorder="1" applyAlignment="1">
      <alignment horizontal="center" vertical="center" wrapText="1"/>
    </xf>
    <xf numFmtId="49" fontId="36" fillId="0" borderId="22" xfId="2" applyNumberFormat="1" applyFont="1" applyFill="1" applyBorder="1" applyAlignment="1">
      <alignment horizontal="center" vertical="center"/>
    </xf>
    <xf numFmtId="49" fontId="33" fillId="0" borderId="22" xfId="0" applyNumberFormat="1" applyFont="1" applyFill="1" applyBorder="1" applyAlignment="1">
      <alignment horizontal="center" vertical="center" wrapText="1"/>
    </xf>
    <xf numFmtId="49" fontId="33" fillId="0" borderId="17" xfId="0" applyNumberFormat="1" applyFont="1" applyFill="1" applyBorder="1" applyAlignment="1">
      <alignment horizontal="center" vertical="center" wrapText="1"/>
    </xf>
    <xf numFmtId="49" fontId="33" fillId="0" borderId="23" xfId="0" applyNumberFormat="1" applyFont="1" applyFill="1" applyBorder="1" applyAlignment="1">
      <alignment horizontal="center" vertical="center" wrapText="1"/>
    </xf>
    <xf numFmtId="0" fontId="33" fillId="0" borderId="2" xfId="2" applyFont="1" applyFill="1" applyBorder="1" applyAlignment="1">
      <alignment horizontal="left" wrapText="1" shrinkToFit="1"/>
    </xf>
    <xf numFmtId="49" fontId="33" fillId="0" borderId="18" xfId="2" applyNumberFormat="1" applyFont="1" applyFill="1" applyBorder="1" applyAlignment="1">
      <alignment horizontal="center" vertical="center"/>
    </xf>
    <xf numFmtId="49" fontId="38" fillId="3" borderId="18" xfId="2" applyNumberFormat="1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left" vertical="center" wrapText="1" shrinkToFit="1"/>
    </xf>
    <xf numFmtId="49" fontId="27" fillId="0" borderId="18" xfId="2" applyNumberFormat="1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left" wrapText="1" shrinkToFit="1"/>
    </xf>
    <xf numFmtId="0" fontId="36" fillId="0" borderId="2" xfId="0" applyFont="1" applyFill="1" applyBorder="1" applyAlignment="1">
      <alignment horizontal="left" wrapText="1"/>
    </xf>
    <xf numFmtId="0" fontId="33" fillId="0" borderId="2" xfId="0" applyFont="1" applyFill="1" applyBorder="1" applyAlignment="1">
      <alignment horizontal="left" wrapText="1"/>
    </xf>
    <xf numFmtId="0" fontId="42" fillId="0" borderId="9" xfId="2" applyFont="1" applyFill="1" applyBorder="1" applyAlignment="1"/>
    <xf numFmtId="0" fontId="42" fillId="0" borderId="24" xfId="2" applyFont="1" applyFill="1" applyBorder="1" applyAlignment="1">
      <alignment horizontal="left" shrinkToFit="1"/>
    </xf>
    <xf numFmtId="49" fontId="38" fillId="0" borderId="25" xfId="2" applyNumberFormat="1" applyFont="1" applyFill="1" applyBorder="1" applyAlignment="1">
      <alignment horizontal="center" vertical="center"/>
    </xf>
    <xf numFmtId="49" fontId="38" fillId="0" borderId="4" xfId="2" applyNumberFormat="1" applyFont="1" applyFill="1" applyBorder="1" applyAlignment="1">
      <alignment horizontal="center" vertical="center"/>
    </xf>
    <xf numFmtId="173" fontId="24" fillId="0" borderId="8" xfId="2" applyNumberFormat="1" applyFont="1" applyFill="1" applyBorder="1" applyAlignment="1">
      <alignment horizontal="center" vertical="center"/>
    </xf>
    <xf numFmtId="173" fontId="24" fillId="3" borderId="26" xfId="2" applyNumberFormat="1" applyFont="1" applyFill="1" applyBorder="1" applyAlignment="1">
      <alignment horizontal="center" vertical="center"/>
    </xf>
    <xf numFmtId="173" fontId="24" fillId="4" borderId="19" xfId="2" applyNumberFormat="1" applyFont="1" applyFill="1" applyBorder="1" applyAlignment="1">
      <alignment horizontal="center" vertical="center"/>
    </xf>
    <xf numFmtId="173" fontId="20" fillId="0" borderId="19" xfId="2" applyNumberFormat="1" applyFont="1" applyFill="1" applyBorder="1" applyAlignment="1">
      <alignment horizontal="center" vertical="center"/>
    </xf>
    <xf numFmtId="173" fontId="20" fillId="3" borderId="19" xfId="2" applyNumberFormat="1" applyFont="1" applyFill="1" applyBorder="1" applyAlignment="1">
      <alignment horizontal="center" vertical="center"/>
    </xf>
    <xf numFmtId="173" fontId="24" fillId="0" borderId="19" xfId="2" applyNumberFormat="1" applyFont="1" applyFill="1" applyBorder="1" applyAlignment="1">
      <alignment horizontal="center" vertical="center"/>
    </xf>
    <xf numFmtId="173" fontId="24" fillId="3" borderId="19" xfId="2" applyNumberFormat="1" applyFont="1" applyFill="1" applyBorder="1" applyAlignment="1">
      <alignment horizontal="center" vertical="center"/>
    </xf>
    <xf numFmtId="173" fontId="20" fillId="0" borderId="27" xfId="2" applyNumberFormat="1" applyFont="1" applyFill="1" applyBorder="1" applyAlignment="1">
      <alignment horizontal="center" vertical="center"/>
    </xf>
    <xf numFmtId="173" fontId="24" fillId="4" borderId="27" xfId="2" applyNumberFormat="1" applyFont="1" applyFill="1" applyBorder="1" applyAlignment="1">
      <alignment horizontal="center" vertical="center"/>
    </xf>
    <xf numFmtId="173" fontId="20" fillId="3" borderId="27" xfId="2" applyNumberFormat="1" applyFont="1" applyFill="1" applyBorder="1" applyAlignment="1">
      <alignment horizontal="center" vertical="center"/>
    </xf>
    <xf numFmtId="173" fontId="24" fillId="0" borderId="27" xfId="2" applyNumberFormat="1" applyFont="1" applyFill="1" applyBorder="1" applyAlignment="1">
      <alignment horizontal="center" vertical="center"/>
    </xf>
    <xf numFmtId="173" fontId="20" fillId="0" borderId="28" xfId="2" applyNumberFormat="1" applyFont="1" applyFill="1" applyBorder="1" applyAlignment="1">
      <alignment horizontal="center" vertical="center"/>
    </xf>
    <xf numFmtId="173" fontId="24" fillId="4" borderId="29" xfId="2" applyNumberFormat="1" applyFont="1" applyFill="1" applyBorder="1" applyAlignment="1">
      <alignment horizontal="center" vertical="center"/>
    </xf>
    <xf numFmtId="173" fontId="24" fillId="0" borderId="17" xfId="2" applyNumberFormat="1" applyFont="1" applyFill="1" applyBorder="1" applyAlignment="1">
      <alignment horizontal="center" vertical="center"/>
    </xf>
    <xf numFmtId="173" fontId="24" fillId="0" borderId="30" xfId="2" applyNumberFormat="1" applyFont="1" applyFill="1" applyBorder="1" applyAlignment="1">
      <alignment horizontal="center" vertical="center"/>
    </xf>
    <xf numFmtId="173" fontId="20" fillId="0" borderId="30" xfId="2" applyNumberFormat="1" applyFont="1" applyFill="1" applyBorder="1" applyAlignment="1">
      <alignment horizontal="center" vertical="center"/>
    </xf>
    <xf numFmtId="173" fontId="20" fillId="0" borderId="24" xfId="2" applyNumberFormat="1" applyFont="1" applyFill="1" applyBorder="1" applyAlignment="1">
      <alignment horizontal="center" vertical="center"/>
    </xf>
    <xf numFmtId="173" fontId="20" fillId="0" borderId="31" xfId="2" applyNumberFormat="1" applyFont="1" applyFill="1" applyBorder="1" applyAlignment="1">
      <alignment horizontal="center" vertical="center"/>
    </xf>
    <xf numFmtId="173" fontId="20" fillId="3" borderId="28" xfId="2" applyNumberFormat="1" applyFont="1" applyFill="1" applyBorder="1" applyAlignment="1">
      <alignment horizontal="center" vertical="center"/>
    </xf>
    <xf numFmtId="173" fontId="24" fillId="0" borderId="28" xfId="2" applyNumberFormat="1" applyFont="1" applyFill="1" applyBorder="1" applyAlignment="1">
      <alignment horizontal="center" vertical="center"/>
    </xf>
    <xf numFmtId="173" fontId="18" fillId="0" borderId="19" xfId="0" applyNumberFormat="1" applyFont="1" applyFill="1" applyBorder="1" applyAlignment="1">
      <alignment horizontal="center" vertical="center" wrapText="1"/>
    </xf>
    <xf numFmtId="173" fontId="19" fillId="0" borderId="19" xfId="0" applyNumberFormat="1" applyFont="1" applyFill="1" applyBorder="1" applyAlignment="1">
      <alignment horizontal="center" vertical="center" wrapText="1"/>
    </xf>
    <xf numFmtId="173" fontId="19" fillId="3" borderId="19" xfId="0" applyNumberFormat="1" applyFont="1" applyFill="1" applyBorder="1" applyAlignment="1">
      <alignment horizontal="center" vertical="center" wrapText="1"/>
    </xf>
    <xf numFmtId="173" fontId="18" fillId="4" borderId="19" xfId="0" applyNumberFormat="1" applyFont="1" applyFill="1" applyBorder="1" applyAlignment="1">
      <alignment horizontal="center" vertical="center" wrapText="1"/>
    </xf>
    <xf numFmtId="173" fontId="20" fillId="0" borderId="18" xfId="2" applyNumberFormat="1" applyFont="1" applyFill="1" applyBorder="1" applyAlignment="1">
      <alignment horizontal="center" vertical="center"/>
    </xf>
    <xf numFmtId="173" fontId="20" fillId="2" borderId="19" xfId="2" applyNumberFormat="1" applyFont="1" applyFill="1" applyBorder="1" applyAlignment="1">
      <alignment horizontal="center" vertical="center"/>
    </xf>
    <xf numFmtId="173" fontId="24" fillId="0" borderId="4" xfId="2" applyNumberFormat="1" applyFont="1" applyFill="1" applyBorder="1" applyAlignment="1">
      <alignment horizontal="center" vertical="center"/>
    </xf>
    <xf numFmtId="0" fontId="36" fillId="0" borderId="3" xfId="2" applyNumberFormat="1" applyFont="1" applyFill="1" applyBorder="1" applyAlignment="1">
      <alignment horizontal="center" vertical="center"/>
    </xf>
    <xf numFmtId="49" fontId="36" fillId="0" borderId="3" xfId="2" applyNumberFormat="1" applyFont="1" applyFill="1" applyBorder="1" applyAlignment="1">
      <alignment horizontal="center" vertical="center"/>
    </xf>
    <xf numFmtId="49" fontId="36" fillId="0" borderId="32" xfId="2" applyNumberFormat="1" applyFont="1" applyFill="1" applyBorder="1" applyAlignment="1">
      <alignment horizontal="center" vertical="center"/>
    </xf>
    <xf numFmtId="0" fontId="36" fillId="0" borderId="33" xfId="2" applyNumberFormat="1" applyFont="1" applyFill="1" applyBorder="1" applyAlignment="1">
      <alignment horizontal="center" vertical="center"/>
    </xf>
    <xf numFmtId="49" fontId="36" fillId="0" borderId="25" xfId="2" applyNumberFormat="1" applyFont="1" applyFill="1" applyBorder="1" applyAlignment="1">
      <alignment horizontal="center" vertical="center"/>
    </xf>
    <xf numFmtId="0" fontId="38" fillId="0" borderId="2" xfId="2" applyFont="1" applyFill="1" applyBorder="1" applyAlignment="1">
      <alignment horizontal="left" vertical="top" wrapText="1" shrinkToFit="1"/>
    </xf>
    <xf numFmtId="173" fontId="24" fillId="4" borderId="28" xfId="2" applyNumberFormat="1" applyFont="1" applyFill="1" applyBorder="1" applyAlignment="1">
      <alignment horizontal="center" vertical="center"/>
    </xf>
    <xf numFmtId="0" fontId="36" fillId="0" borderId="34" xfId="2" applyFont="1" applyFill="1" applyBorder="1" applyAlignment="1">
      <alignment wrapText="1"/>
    </xf>
    <xf numFmtId="0" fontId="36" fillId="0" borderId="35" xfId="2" applyFont="1" applyFill="1" applyBorder="1" applyAlignment="1">
      <alignment wrapText="1"/>
    </xf>
    <xf numFmtId="0" fontId="36" fillId="0" borderId="36" xfId="2" applyFont="1" applyFill="1" applyBorder="1" applyAlignment="1">
      <alignment wrapText="1"/>
    </xf>
    <xf numFmtId="0" fontId="36" fillId="0" borderId="34" xfId="2" applyFont="1" applyFill="1" applyBorder="1" applyAlignment="1">
      <alignment horizontal="center" wrapText="1" shrinkToFit="1"/>
    </xf>
    <xf numFmtId="0" fontId="36" fillId="0" borderId="35" xfId="2" applyFont="1" applyFill="1" applyBorder="1" applyAlignment="1">
      <alignment horizontal="center" wrapText="1" shrinkToFit="1"/>
    </xf>
    <xf numFmtId="0" fontId="36" fillId="0" borderId="36" xfId="2" applyFont="1" applyFill="1" applyBorder="1" applyAlignment="1">
      <alignment horizontal="center" wrapText="1" shrinkToFit="1"/>
    </xf>
    <xf numFmtId="49" fontId="36" fillId="0" borderId="37" xfId="2" applyNumberFormat="1" applyFont="1" applyFill="1" applyBorder="1" applyAlignment="1">
      <alignment horizontal="center" wrapText="1"/>
    </xf>
    <xf numFmtId="49" fontId="36" fillId="0" borderId="38" xfId="2" applyNumberFormat="1" applyFont="1" applyFill="1" applyBorder="1" applyAlignment="1">
      <alignment horizontal="center" wrapText="1"/>
    </xf>
    <xf numFmtId="49" fontId="36" fillId="0" borderId="39" xfId="2" applyNumberFormat="1" applyFont="1" applyFill="1" applyBorder="1" applyAlignment="1">
      <alignment horizontal="center" wrapText="1"/>
    </xf>
    <xf numFmtId="0" fontId="35" fillId="0" borderId="0" xfId="0" applyFont="1" applyFill="1" applyBorder="1" applyAlignment="1">
      <alignment horizontal="center"/>
    </xf>
    <xf numFmtId="49" fontId="36" fillId="0" borderId="40" xfId="2" applyNumberFormat="1" applyFont="1" applyFill="1" applyBorder="1" applyAlignment="1">
      <alignment horizontal="center" wrapText="1"/>
    </xf>
    <xf numFmtId="49" fontId="36" fillId="0" borderId="41" xfId="2" applyNumberFormat="1" applyFont="1" applyFill="1" applyBorder="1" applyAlignment="1">
      <alignment horizontal="center" wrapText="1"/>
    </xf>
    <xf numFmtId="49" fontId="36" fillId="0" borderId="42" xfId="2" applyNumberFormat="1" applyFont="1" applyFill="1" applyBorder="1" applyAlignment="1">
      <alignment horizontal="center" wrapText="1"/>
    </xf>
    <xf numFmtId="49" fontId="36" fillId="0" borderId="43" xfId="2" applyNumberFormat="1" applyFont="1" applyFill="1" applyBorder="1" applyAlignment="1">
      <alignment horizontal="center" wrapText="1"/>
    </xf>
    <xf numFmtId="49" fontId="36" fillId="0" borderId="44" xfId="2" applyNumberFormat="1" applyFont="1" applyFill="1" applyBorder="1" applyAlignment="1">
      <alignment horizontal="center" wrapText="1"/>
    </xf>
    <xf numFmtId="49" fontId="36" fillId="0" borderId="45" xfId="2" applyNumberFormat="1" applyFont="1" applyFill="1" applyBorder="1" applyAlignment="1">
      <alignment horizontal="center" wrapText="1"/>
    </xf>
    <xf numFmtId="49" fontId="36" fillId="0" borderId="37" xfId="2" applyNumberFormat="1" applyFont="1" applyFill="1" applyBorder="1" applyAlignment="1">
      <alignment wrapText="1"/>
    </xf>
    <xf numFmtId="49" fontId="36" fillId="0" borderId="38" xfId="2" applyNumberFormat="1" applyFont="1" applyFill="1" applyBorder="1" applyAlignment="1">
      <alignment wrapText="1"/>
    </xf>
    <xf numFmtId="49" fontId="36" fillId="0" borderId="39" xfId="2" applyNumberFormat="1" applyFont="1" applyFill="1" applyBorder="1" applyAlignment="1">
      <alignment wrapText="1"/>
    </xf>
    <xf numFmtId="49" fontId="36" fillId="0" borderId="3" xfId="2" applyNumberFormat="1" applyFont="1" applyFill="1" applyBorder="1" applyAlignment="1">
      <alignment horizontal="center" wrapText="1"/>
    </xf>
    <xf numFmtId="49" fontId="36" fillId="0" borderId="46" xfId="2" applyNumberFormat="1" applyFont="1" applyFill="1" applyBorder="1" applyAlignment="1">
      <alignment horizontal="center" wrapText="1"/>
    </xf>
    <xf numFmtId="0" fontId="30" fillId="0" borderId="0" xfId="2" applyFont="1" applyFill="1" applyAlignment="1">
      <alignment horizontal="center" shrinkToFit="1"/>
    </xf>
    <xf numFmtId="49" fontId="27" fillId="0" borderId="0" xfId="0" applyNumberFormat="1" applyFont="1" applyFill="1" applyBorder="1" applyAlignment="1">
      <alignment horizontal="right"/>
    </xf>
    <xf numFmtId="49" fontId="27" fillId="3" borderId="0" xfId="0" applyNumberFormat="1" applyFont="1" applyFill="1" applyBorder="1" applyAlignment="1">
      <alignment horizontal="right"/>
    </xf>
    <xf numFmtId="49" fontId="36" fillId="0" borderId="29" xfId="2" applyNumberFormat="1" applyFont="1" applyFill="1" applyBorder="1" applyAlignment="1">
      <alignment horizontal="center" vertical="center" wrapText="1"/>
    </xf>
    <xf numFmtId="49" fontId="36" fillId="0" borderId="30" xfId="2" applyNumberFormat="1" applyFont="1" applyFill="1" applyBorder="1" applyAlignment="1">
      <alignment horizontal="center" vertical="center" wrapText="1"/>
    </xf>
    <xf numFmtId="0" fontId="32" fillId="0" borderId="0" xfId="2" applyFont="1" applyFill="1" applyAlignment="1">
      <alignment horizontal="center" wrapText="1" shrinkToFit="1"/>
    </xf>
  </cellXfs>
  <cellStyles count="3">
    <cellStyle name="Euro" xfId="1"/>
    <cellStyle name="Обычный" xfId="0" builtinId="0"/>
    <cellStyle name="Обычный_ИзмПрил 3-4-2006-н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I~1/LOCALS~1/Temp/&#1050;&#1085;&#1080;&#1075;&#1072;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лучатели с 2005годом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Q1269"/>
  <sheetViews>
    <sheetView tabSelected="1" zoomScaleNormal="100" workbookViewId="0">
      <selection activeCell="M111" sqref="M111"/>
    </sheetView>
  </sheetViews>
  <sheetFormatPr defaultColWidth="8.7109375" defaultRowHeight="12.75" x14ac:dyDescent="0.2"/>
  <cols>
    <col min="1" max="1" width="3.42578125" style="1" customWidth="1"/>
    <col min="2" max="2" width="47.42578125" style="2" customWidth="1"/>
    <col min="3" max="3" width="7.28515625" style="3" customWidth="1"/>
    <col min="4" max="4" width="5.5703125" style="4" customWidth="1"/>
    <col min="5" max="5" width="4.7109375" style="4" customWidth="1"/>
    <col min="6" max="6" width="11.42578125" style="4" customWidth="1"/>
    <col min="7" max="7" width="5.85546875" style="4" customWidth="1"/>
    <col min="8" max="8" width="11" style="4" customWidth="1"/>
    <col min="9" max="9" width="10.42578125" style="4" customWidth="1"/>
    <col min="10" max="10" width="10.5703125" style="4" customWidth="1"/>
    <col min="11" max="16384" width="8.7109375" style="5"/>
  </cols>
  <sheetData>
    <row r="1" spans="1:10" ht="12" customHeight="1" x14ac:dyDescent="0.25">
      <c r="A1" s="6" t="s">
        <v>60</v>
      </c>
      <c r="B1" s="7"/>
      <c r="C1" s="218" t="s">
        <v>44</v>
      </c>
      <c r="D1" s="218"/>
      <c r="E1" s="218"/>
      <c r="F1" s="218"/>
      <c r="G1" s="218"/>
      <c r="H1" s="218"/>
      <c r="I1" s="218"/>
      <c r="J1" s="218"/>
    </row>
    <row r="2" spans="1:10" ht="18.75" customHeight="1" x14ac:dyDescent="0.25">
      <c r="A2" s="68"/>
      <c r="B2" s="69"/>
      <c r="C2" s="218" t="s">
        <v>45</v>
      </c>
      <c r="D2" s="218"/>
      <c r="E2" s="218"/>
      <c r="F2" s="218"/>
      <c r="G2" s="218"/>
      <c r="H2" s="218"/>
      <c r="I2" s="218"/>
      <c r="J2" s="218"/>
    </row>
    <row r="3" spans="1:10" ht="18.75" customHeight="1" x14ac:dyDescent="0.25">
      <c r="A3" s="68"/>
      <c r="B3" s="70"/>
      <c r="C3" s="219" t="s">
        <v>299</v>
      </c>
      <c r="D3" s="219"/>
      <c r="E3" s="219"/>
      <c r="F3" s="219"/>
      <c r="G3" s="219"/>
      <c r="H3" s="219"/>
      <c r="I3" s="219"/>
      <c r="J3" s="219"/>
    </row>
    <row r="4" spans="1:10" ht="17.25" customHeight="1" x14ac:dyDescent="0.2">
      <c r="A4" s="68"/>
      <c r="B4" s="71"/>
      <c r="C4" s="218" t="s">
        <v>298</v>
      </c>
      <c r="D4" s="218"/>
      <c r="E4" s="218"/>
      <c r="F4" s="218"/>
      <c r="G4" s="218"/>
      <c r="H4" s="218"/>
      <c r="I4" s="218"/>
      <c r="J4" s="218"/>
    </row>
    <row r="5" spans="1:10" s="8" customFormat="1" ht="18" customHeight="1" x14ac:dyDescent="0.3">
      <c r="A5" s="72"/>
      <c r="B5" s="217" t="s">
        <v>61</v>
      </c>
      <c r="C5" s="217"/>
      <c r="D5" s="217"/>
      <c r="E5" s="217"/>
      <c r="F5" s="217"/>
      <c r="G5" s="217"/>
      <c r="H5" s="217"/>
      <c r="I5" s="73"/>
      <c r="J5" s="73"/>
    </row>
    <row r="6" spans="1:10" s="9" customFormat="1" ht="52.5" customHeight="1" thickBot="1" x14ac:dyDescent="0.35">
      <c r="A6" s="74"/>
      <c r="B6" s="222" t="s">
        <v>256</v>
      </c>
      <c r="C6" s="222"/>
      <c r="D6" s="222"/>
      <c r="E6" s="222"/>
      <c r="F6" s="222"/>
      <c r="G6" s="222"/>
      <c r="H6" s="222"/>
      <c r="I6" s="76" t="s">
        <v>249</v>
      </c>
      <c r="J6" s="75"/>
    </row>
    <row r="7" spans="1:10" s="8" customFormat="1" ht="3" hidden="1" customHeight="1" thickBot="1" x14ac:dyDescent="0.35">
      <c r="A7" s="72"/>
      <c r="B7" s="205"/>
      <c r="C7" s="205"/>
      <c r="D7" s="205"/>
      <c r="E7" s="205"/>
      <c r="F7" s="205"/>
      <c r="G7" s="77"/>
      <c r="H7" s="78"/>
      <c r="I7" s="78"/>
      <c r="J7" s="78"/>
    </row>
    <row r="8" spans="1:10" ht="28.5" customHeight="1" thickBot="1" x14ac:dyDescent="0.25">
      <c r="A8" s="196" t="s">
        <v>62</v>
      </c>
      <c r="B8" s="199" t="s">
        <v>98</v>
      </c>
      <c r="C8" s="202" t="s">
        <v>63</v>
      </c>
      <c r="D8" s="212" t="s">
        <v>64</v>
      </c>
      <c r="E8" s="215" t="s">
        <v>20</v>
      </c>
      <c r="F8" s="206" t="s">
        <v>65</v>
      </c>
      <c r="G8" s="209" t="s">
        <v>78</v>
      </c>
      <c r="H8" s="220" t="s">
        <v>241</v>
      </c>
      <c r="I8" s="220" t="s">
        <v>247</v>
      </c>
      <c r="J8" s="220" t="s">
        <v>248</v>
      </c>
    </row>
    <row r="9" spans="1:10" ht="17.25" customHeight="1" thickBot="1" x14ac:dyDescent="0.25">
      <c r="A9" s="197"/>
      <c r="B9" s="200"/>
      <c r="C9" s="203"/>
      <c r="D9" s="213"/>
      <c r="E9" s="216"/>
      <c r="F9" s="207"/>
      <c r="G9" s="210"/>
      <c r="H9" s="221"/>
      <c r="I9" s="221"/>
      <c r="J9" s="221"/>
    </row>
    <row r="10" spans="1:10" ht="12.75" hidden="1" customHeight="1" thickBot="1" x14ac:dyDescent="0.25">
      <c r="A10" s="198"/>
      <c r="B10" s="201"/>
      <c r="C10" s="204"/>
      <c r="D10" s="214"/>
      <c r="E10" s="216"/>
      <c r="F10" s="208"/>
      <c r="G10" s="211"/>
      <c r="H10" s="80"/>
      <c r="I10" s="80"/>
      <c r="J10" s="80"/>
    </row>
    <row r="11" spans="1:10" ht="15.6" customHeight="1" thickBot="1" x14ac:dyDescent="0.25">
      <c r="A11" s="81">
        <v>1</v>
      </c>
      <c r="B11" s="82">
        <v>2</v>
      </c>
      <c r="C11" s="79" t="s">
        <v>96</v>
      </c>
      <c r="D11" s="79" t="s">
        <v>21</v>
      </c>
      <c r="E11" s="79" t="s">
        <v>22</v>
      </c>
      <c r="F11" s="83" t="s">
        <v>23</v>
      </c>
      <c r="G11" s="84" t="s">
        <v>24</v>
      </c>
      <c r="H11" s="85" t="s">
        <v>97</v>
      </c>
      <c r="I11" s="85" t="s">
        <v>97</v>
      </c>
      <c r="J11" s="85" t="s">
        <v>97</v>
      </c>
    </row>
    <row r="12" spans="1:10" s="10" customFormat="1" ht="72" customHeight="1" thickBot="1" x14ac:dyDescent="0.3">
      <c r="A12" s="86">
        <v>1</v>
      </c>
      <c r="B12" s="87" t="s">
        <v>112</v>
      </c>
      <c r="C12" s="189">
        <v>907</v>
      </c>
      <c r="D12" s="190"/>
      <c r="E12" s="190"/>
      <c r="F12" s="190"/>
      <c r="G12" s="191"/>
      <c r="H12" s="162">
        <f>H13+H81+H87+H104+H146+H236+H256+H265</f>
        <v>45284</v>
      </c>
      <c r="I12" s="162">
        <f>I13+I81+I87+I104+I147+I171+I190+I236+I256+I265+I40</f>
        <v>40066.300000000003</v>
      </c>
      <c r="J12" s="162">
        <f>J13+J81+J87+J104+J147+J171+J190+J236+J256+J265+J40</f>
        <v>40562.699999999997</v>
      </c>
    </row>
    <row r="13" spans="1:10" s="11" customFormat="1" ht="14.25" x14ac:dyDescent="0.2">
      <c r="A13" s="88" t="s">
        <v>200</v>
      </c>
      <c r="B13" s="89" t="s">
        <v>66</v>
      </c>
      <c r="C13" s="90" t="s">
        <v>110</v>
      </c>
      <c r="D13" s="90" t="s">
        <v>27</v>
      </c>
      <c r="E13" s="90" t="s">
        <v>28</v>
      </c>
      <c r="F13" s="90"/>
      <c r="G13" s="91"/>
      <c r="H13" s="163">
        <f>H14+H19+H28+H40+H41+H42</f>
        <v>15153.2</v>
      </c>
      <c r="I13" s="163">
        <f>I14+I19+I28+I42+I41</f>
        <v>14684.8</v>
      </c>
      <c r="J13" s="163">
        <f>J14+J19+J28+J42+J41</f>
        <v>14684.8</v>
      </c>
    </row>
    <row r="14" spans="1:10" s="11" customFormat="1" ht="38.25" x14ac:dyDescent="0.2">
      <c r="A14" s="92"/>
      <c r="B14" s="93" t="s">
        <v>102</v>
      </c>
      <c r="C14" s="94" t="s">
        <v>110</v>
      </c>
      <c r="D14" s="94" t="s">
        <v>27</v>
      </c>
      <c r="E14" s="94" t="s">
        <v>32</v>
      </c>
      <c r="F14" s="94"/>
      <c r="G14" s="95"/>
      <c r="H14" s="164">
        <f t="shared" ref="H14:J17" si="0">H15</f>
        <v>1085</v>
      </c>
      <c r="I14" s="164">
        <f t="shared" si="0"/>
        <v>1085</v>
      </c>
      <c r="J14" s="164">
        <f t="shared" si="0"/>
        <v>1085</v>
      </c>
    </row>
    <row r="15" spans="1:10" s="12" customFormat="1" ht="26.25" customHeight="1" x14ac:dyDescent="0.25">
      <c r="A15" s="96"/>
      <c r="B15" s="97" t="s">
        <v>103</v>
      </c>
      <c r="C15" s="98" t="s">
        <v>110</v>
      </c>
      <c r="D15" s="98" t="s">
        <v>27</v>
      </c>
      <c r="E15" s="98" t="s">
        <v>32</v>
      </c>
      <c r="F15" s="98" t="s">
        <v>152</v>
      </c>
      <c r="G15" s="99"/>
      <c r="H15" s="165">
        <f t="shared" si="0"/>
        <v>1085</v>
      </c>
      <c r="I15" s="165">
        <f t="shared" si="0"/>
        <v>1085</v>
      </c>
      <c r="J15" s="165">
        <f t="shared" si="0"/>
        <v>1085</v>
      </c>
    </row>
    <row r="16" spans="1:10" s="12" customFormat="1" ht="39" x14ac:dyDescent="0.25">
      <c r="A16" s="96"/>
      <c r="B16" s="97" t="s">
        <v>104</v>
      </c>
      <c r="C16" s="98" t="s">
        <v>110</v>
      </c>
      <c r="D16" s="98" t="s">
        <v>27</v>
      </c>
      <c r="E16" s="98" t="s">
        <v>32</v>
      </c>
      <c r="F16" s="98" t="s">
        <v>152</v>
      </c>
      <c r="G16" s="99"/>
      <c r="H16" s="165">
        <f t="shared" si="0"/>
        <v>1085</v>
      </c>
      <c r="I16" s="165">
        <f t="shared" si="0"/>
        <v>1085</v>
      </c>
      <c r="J16" s="165">
        <f t="shared" si="0"/>
        <v>1085</v>
      </c>
    </row>
    <row r="17" spans="1:10" s="14" customFormat="1" ht="26.25" x14ac:dyDescent="0.25">
      <c r="A17" s="100"/>
      <c r="B17" s="97" t="s">
        <v>111</v>
      </c>
      <c r="C17" s="98" t="s">
        <v>110</v>
      </c>
      <c r="D17" s="98" t="s">
        <v>27</v>
      </c>
      <c r="E17" s="98" t="s">
        <v>32</v>
      </c>
      <c r="F17" s="98" t="s">
        <v>153</v>
      </c>
      <c r="G17" s="99"/>
      <c r="H17" s="165">
        <f t="shared" si="0"/>
        <v>1085</v>
      </c>
      <c r="I17" s="165">
        <f t="shared" si="0"/>
        <v>1085</v>
      </c>
      <c r="J17" s="165">
        <f t="shared" si="0"/>
        <v>1085</v>
      </c>
    </row>
    <row r="18" spans="1:10" s="14" customFormat="1" ht="26.25" x14ac:dyDescent="0.25">
      <c r="A18" s="100"/>
      <c r="B18" s="97" t="s">
        <v>74</v>
      </c>
      <c r="C18" s="98" t="s">
        <v>110</v>
      </c>
      <c r="D18" s="98" t="s">
        <v>27</v>
      </c>
      <c r="E18" s="98" t="s">
        <v>32</v>
      </c>
      <c r="F18" s="98" t="s">
        <v>153</v>
      </c>
      <c r="G18" s="99" t="s">
        <v>70</v>
      </c>
      <c r="H18" s="165">
        <v>1085</v>
      </c>
      <c r="I18" s="165">
        <v>1085</v>
      </c>
      <c r="J18" s="165">
        <v>1085</v>
      </c>
    </row>
    <row r="19" spans="1:10" s="11" customFormat="1" ht="51" x14ac:dyDescent="0.2">
      <c r="A19" s="92"/>
      <c r="B19" s="93" t="s">
        <v>18</v>
      </c>
      <c r="C19" s="94" t="s">
        <v>110</v>
      </c>
      <c r="D19" s="94" t="s">
        <v>27</v>
      </c>
      <c r="E19" s="94" t="s">
        <v>31</v>
      </c>
      <c r="F19" s="94"/>
      <c r="G19" s="95"/>
      <c r="H19" s="164">
        <f t="shared" ref="H19:J20" si="1">H20</f>
        <v>1137.3</v>
      </c>
      <c r="I19" s="164">
        <f t="shared" si="1"/>
        <v>1137.3</v>
      </c>
      <c r="J19" s="164">
        <f t="shared" si="1"/>
        <v>1137.3</v>
      </c>
    </row>
    <row r="20" spans="1:10" s="12" customFormat="1" ht="30" customHeight="1" x14ac:dyDescent="0.25">
      <c r="A20" s="96"/>
      <c r="B20" s="97" t="s">
        <v>103</v>
      </c>
      <c r="C20" s="98" t="s">
        <v>110</v>
      </c>
      <c r="D20" s="98" t="s">
        <v>27</v>
      </c>
      <c r="E20" s="98" t="s">
        <v>31</v>
      </c>
      <c r="F20" s="98" t="s">
        <v>152</v>
      </c>
      <c r="G20" s="99"/>
      <c r="H20" s="165">
        <f t="shared" si="1"/>
        <v>1137.3</v>
      </c>
      <c r="I20" s="165">
        <f t="shared" si="1"/>
        <v>1137.3</v>
      </c>
      <c r="J20" s="165">
        <f t="shared" si="1"/>
        <v>1137.3</v>
      </c>
    </row>
    <row r="21" spans="1:10" s="12" customFormat="1" ht="39" x14ac:dyDescent="0.25">
      <c r="A21" s="96"/>
      <c r="B21" s="97" t="s">
        <v>104</v>
      </c>
      <c r="C21" s="98" t="s">
        <v>110</v>
      </c>
      <c r="D21" s="98" t="s">
        <v>27</v>
      </c>
      <c r="E21" s="98" t="s">
        <v>31</v>
      </c>
      <c r="F21" s="98" t="s">
        <v>152</v>
      </c>
      <c r="G21" s="99"/>
      <c r="H21" s="165">
        <f>H22+H26</f>
        <v>1137.3</v>
      </c>
      <c r="I21" s="165">
        <f>I22+I26</f>
        <v>1137.3</v>
      </c>
      <c r="J21" s="165">
        <f>J22+J26</f>
        <v>1137.3</v>
      </c>
    </row>
    <row r="22" spans="1:10" s="14" customFormat="1" ht="26.25" x14ac:dyDescent="0.25">
      <c r="A22" s="100"/>
      <c r="B22" s="97" t="s">
        <v>86</v>
      </c>
      <c r="C22" s="98" t="s">
        <v>110</v>
      </c>
      <c r="D22" s="98" t="s">
        <v>27</v>
      </c>
      <c r="E22" s="98" t="s">
        <v>31</v>
      </c>
      <c r="F22" s="98" t="s">
        <v>154</v>
      </c>
      <c r="G22" s="99"/>
      <c r="H22" s="165">
        <f>H23+H24+H25</f>
        <v>1117.3</v>
      </c>
      <c r="I22" s="165">
        <f>I23+I24+I25</f>
        <v>1117.3</v>
      </c>
      <c r="J22" s="165">
        <f>J23+J24+J25</f>
        <v>1117.3</v>
      </c>
    </row>
    <row r="23" spans="1:10" s="14" customFormat="1" ht="26.25" hidden="1" x14ac:dyDescent="0.25">
      <c r="A23" s="100"/>
      <c r="B23" s="97" t="s">
        <v>74</v>
      </c>
      <c r="C23" s="98" t="s">
        <v>110</v>
      </c>
      <c r="D23" s="98" t="s">
        <v>27</v>
      </c>
      <c r="E23" s="98" t="s">
        <v>31</v>
      </c>
      <c r="F23" s="98" t="s">
        <v>154</v>
      </c>
      <c r="G23" s="99" t="s">
        <v>70</v>
      </c>
      <c r="H23" s="165">
        <f>290-290</f>
        <v>0</v>
      </c>
      <c r="I23" s="165">
        <f>290-290</f>
        <v>0</v>
      </c>
      <c r="J23" s="165">
        <f>290-290</f>
        <v>0</v>
      </c>
    </row>
    <row r="24" spans="1:10" s="14" customFormat="1" ht="26.25" x14ac:dyDescent="0.25">
      <c r="A24" s="100"/>
      <c r="B24" s="97" t="s">
        <v>75</v>
      </c>
      <c r="C24" s="98" t="s">
        <v>110</v>
      </c>
      <c r="D24" s="98" t="s">
        <v>27</v>
      </c>
      <c r="E24" s="98" t="s">
        <v>31</v>
      </c>
      <c r="F24" s="98" t="s">
        <v>154</v>
      </c>
      <c r="G24" s="99" t="s">
        <v>71</v>
      </c>
      <c r="H24" s="165">
        <v>1100</v>
      </c>
      <c r="I24" s="165">
        <v>1100</v>
      </c>
      <c r="J24" s="165">
        <v>1100</v>
      </c>
    </row>
    <row r="25" spans="1:10" s="14" customFormat="1" ht="15.75" x14ac:dyDescent="0.25">
      <c r="A25" s="100"/>
      <c r="B25" s="97" t="s">
        <v>76</v>
      </c>
      <c r="C25" s="98" t="s">
        <v>110</v>
      </c>
      <c r="D25" s="98" t="s">
        <v>27</v>
      </c>
      <c r="E25" s="98" t="s">
        <v>31</v>
      </c>
      <c r="F25" s="98" t="s">
        <v>154</v>
      </c>
      <c r="G25" s="99" t="s">
        <v>72</v>
      </c>
      <c r="H25" s="165">
        <f>12.3+5</f>
        <v>17.3</v>
      </c>
      <c r="I25" s="165">
        <f>12.3+5</f>
        <v>17.3</v>
      </c>
      <c r="J25" s="165">
        <f>12.3+5</f>
        <v>17.3</v>
      </c>
    </row>
    <row r="26" spans="1:10" s="14" customFormat="1" ht="39" x14ac:dyDescent="0.25">
      <c r="A26" s="100"/>
      <c r="B26" s="97" t="s">
        <v>140</v>
      </c>
      <c r="C26" s="98" t="s">
        <v>110</v>
      </c>
      <c r="D26" s="98" t="s">
        <v>27</v>
      </c>
      <c r="E26" s="98" t="s">
        <v>31</v>
      </c>
      <c r="F26" s="98" t="s">
        <v>155</v>
      </c>
      <c r="G26" s="99"/>
      <c r="H26" s="165">
        <f>H27</f>
        <v>20</v>
      </c>
      <c r="I26" s="165">
        <f>I27</f>
        <v>20</v>
      </c>
      <c r="J26" s="165">
        <f>J27</f>
        <v>20</v>
      </c>
    </row>
    <row r="27" spans="1:10" s="14" customFormat="1" ht="15.75" x14ac:dyDescent="0.25">
      <c r="A27" s="100"/>
      <c r="B27" s="97" t="s">
        <v>141</v>
      </c>
      <c r="C27" s="98" t="s">
        <v>110</v>
      </c>
      <c r="D27" s="98" t="s">
        <v>27</v>
      </c>
      <c r="E27" s="98" t="s">
        <v>31</v>
      </c>
      <c r="F27" s="98" t="s">
        <v>155</v>
      </c>
      <c r="G27" s="99" t="s">
        <v>105</v>
      </c>
      <c r="H27" s="166">
        <v>20</v>
      </c>
      <c r="I27" s="166">
        <v>20</v>
      </c>
      <c r="J27" s="166">
        <v>20</v>
      </c>
    </row>
    <row r="28" spans="1:10" s="11" customFormat="1" ht="51" x14ac:dyDescent="0.2">
      <c r="A28" s="92"/>
      <c r="B28" s="93" t="s">
        <v>108</v>
      </c>
      <c r="C28" s="94" t="s">
        <v>110</v>
      </c>
      <c r="D28" s="94" t="s">
        <v>27</v>
      </c>
      <c r="E28" s="94" t="s">
        <v>29</v>
      </c>
      <c r="F28" s="94"/>
      <c r="G28" s="95"/>
      <c r="H28" s="164">
        <f t="shared" ref="H28:J29" si="2">H29</f>
        <v>11647.4</v>
      </c>
      <c r="I28" s="164">
        <f t="shared" si="2"/>
        <v>11979</v>
      </c>
      <c r="J28" s="164">
        <f t="shared" si="2"/>
        <v>11979</v>
      </c>
    </row>
    <row r="29" spans="1:10" s="12" customFormat="1" ht="28.5" customHeight="1" x14ac:dyDescent="0.25">
      <c r="A29" s="96"/>
      <c r="B29" s="97" t="s">
        <v>103</v>
      </c>
      <c r="C29" s="98" t="s">
        <v>110</v>
      </c>
      <c r="D29" s="98" t="s">
        <v>27</v>
      </c>
      <c r="E29" s="98" t="s">
        <v>29</v>
      </c>
      <c r="F29" s="98" t="s">
        <v>152</v>
      </c>
      <c r="G29" s="99"/>
      <c r="H29" s="165">
        <f t="shared" si="2"/>
        <v>11647.4</v>
      </c>
      <c r="I29" s="165">
        <f t="shared" si="2"/>
        <v>11979</v>
      </c>
      <c r="J29" s="165">
        <f t="shared" si="2"/>
        <v>11979</v>
      </c>
    </row>
    <row r="30" spans="1:10" s="12" customFormat="1" ht="39" x14ac:dyDescent="0.25">
      <c r="A30" s="96"/>
      <c r="B30" s="97" t="s">
        <v>104</v>
      </c>
      <c r="C30" s="98" t="s">
        <v>110</v>
      </c>
      <c r="D30" s="98" t="s">
        <v>27</v>
      </c>
      <c r="E30" s="98" t="s">
        <v>29</v>
      </c>
      <c r="F30" s="98" t="s">
        <v>152</v>
      </c>
      <c r="G30" s="99"/>
      <c r="H30" s="165">
        <f>H31+H33+H37</f>
        <v>11647.4</v>
      </c>
      <c r="I30" s="165">
        <f>I31+I33+I37</f>
        <v>11979</v>
      </c>
      <c r="J30" s="165">
        <f>J31+J33+J37</f>
        <v>11979</v>
      </c>
    </row>
    <row r="31" spans="1:10" s="14" customFormat="1" ht="26.25" x14ac:dyDescent="0.25">
      <c r="A31" s="100"/>
      <c r="B31" s="97" t="s">
        <v>113</v>
      </c>
      <c r="C31" s="98" t="s">
        <v>110</v>
      </c>
      <c r="D31" s="98" t="s">
        <v>27</v>
      </c>
      <c r="E31" s="98" t="s">
        <v>29</v>
      </c>
      <c r="F31" s="98" t="s">
        <v>153</v>
      </c>
      <c r="G31" s="99"/>
      <c r="H31" s="165">
        <f>H32</f>
        <v>0</v>
      </c>
      <c r="I31" s="165">
        <f>I32</f>
        <v>0</v>
      </c>
      <c r="J31" s="165">
        <f>J32</f>
        <v>0</v>
      </c>
    </row>
    <row r="32" spans="1:10" s="14" customFormat="1" ht="26.25" x14ac:dyDescent="0.25">
      <c r="A32" s="100"/>
      <c r="B32" s="97" t="s">
        <v>74</v>
      </c>
      <c r="C32" s="98" t="s">
        <v>110</v>
      </c>
      <c r="D32" s="98" t="s">
        <v>27</v>
      </c>
      <c r="E32" s="98" t="s">
        <v>29</v>
      </c>
      <c r="F32" s="98" t="s">
        <v>153</v>
      </c>
      <c r="G32" s="99" t="s">
        <v>70</v>
      </c>
      <c r="H32" s="165">
        <v>0</v>
      </c>
      <c r="I32" s="165">
        <v>0</v>
      </c>
      <c r="J32" s="165">
        <v>0</v>
      </c>
    </row>
    <row r="33" spans="1:10" s="14" customFormat="1" ht="26.25" x14ac:dyDescent="0.25">
      <c r="A33" s="100"/>
      <c r="B33" s="97" t="s">
        <v>86</v>
      </c>
      <c r="C33" s="98" t="s">
        <v>110</v>
      </c>
      <c r="D33" s="98" t="s">
        <v>27</v>
      </c>
      <c r="E33" s="98" t="s">
        <v>29</v>
      </c>
      <c r="F33" s="98" t="s">
        <v>154</v>
      </c>
      <c r="G33" s="99"/>
      <c r="H33" s="165">
        <f>H34+H35+H36</f>
        <v>11541.3</v>
      </c>
      <c r="I33" s="165">
        <f>I34+I35+I36</f>
        <v>11979</v>
      </c>
      <c r="J33" s="165">
        <f>J34+J35+J36</f>
        <v>11979</v>
      </c>
    </row>
    <row r="34" spans="1:10" s="14" customFormat="1" ht="26.25" x14ac:dyDescent="0.25">
      <c r="A34" s="100"/>
      <c r="B34" s="97" t="s">
        <v>74</v>
      </c>
      <c r="C34" s="98" t="s">
        <v>110</v>
      </c>
      <c r="D34" s="98" t="s">
        <v>27</v>
      </c>
      <c r="E34" s="98" t="s">
        <v>29</v>
      </c>
      <c r="F34" s="98" t="s">
        <v>154</v>
      </c>
      <c r="G34" s="99" t="s">
        <v>70</v>
      </c>
      <c r="H34" s="166">
        <f>6153.4-397</f>
        <v>5756.4</v>
      </c>
      <c r="I34" s="166">
        <v>6349</v>
      </c>
      <c r="J34" s="166">
        <v>6349</v>
      </c>
    </row>
    <row r="35" spans="1:10" s="14" customFormat="1" ht="26.25" x14ac:dyDescent="0.25">
      <c r="A35" s="100"/>
      <c r="B35" s="97" t="s">
        <v>75</v>
      </c>
      <c r="C35" s="98" t="s">
        <v>110</v>
      </c>
      <c r="D35" s="98" t="s">
        <v>27</v>
      </c>
      <c r="E35" s="98" t="s">
        <v>29</v>
      </c>
      <c r="F35" s="98" t="s">
        <v>154</v>
      </c>
      <c r="G35" s="99" t="s">
        <v>71</v>
      </c>
      <c r="H35" s="166">
        <f>5564.9+100</f>
        <v>5664.9</v>
      </c>
      <c r="I35" s="166">
        <v>5530</v>
      </c>
      <c r="J35" s="166">
        <v>5530</v>
      </c>
    </row>
    <row r="36" spans="1:10" s="14" customFormat="1" ht="15.75" x14ac:dyDescent="0.25">
      <c r="A36" s="100"/>
      <c r="B36" s="97" t="s">
        <v>76</v>
      </c>
      <c r="C36" s="98" t="s">
        <v>110</v>
      </c>
      <c r="D36" s="98" t="s">
        <v>27</v>
      </c>
      <c r="E36" s="98" t="s">
        <v>29</v>
      </c>
      <c r="F36" s="98" t="s">
        <v>154</v>
      </c>
      <c r="G36" s="99" t="s">
        <v>72</v>
      </c>
      <c r="H36" s="166">
        <f>50+50+20</f>
        <v>120</v>
      </c>
      <c r="I36" s="166">
        <v>100</v>
      </c>
      <c r="J36" s="166">
        <v>100</v>
      </c>
    </row>
    <row r="37" spans="1:10" s="14" customFormat="1" ht="26.25" x14ac:dyDescent="0.25">
      <c r="A37" s="100"/>
      <c r="B37" s="101" t="s">
        <v>91</v>
      </c>
      <c r="C37" s="98" t="s">
        <v>110</v>
      </c>
      <c r="D37" s="98" t="s">
        <v>27</v>
      </c>
      <c r="E37" s="98" t="s">
        <v>29</v>
      </c>
      <c r="F37" s="98" t="s">
        <v>156</v>
      </c>
      <c r="G37" s="99"/>
      <c r="H37" s="166">
        <f>H38</f>
        <v>106.1</v>
      </c>
      <c r="I37" s="166">
        <f>I38</f>
        <v>0</v>
      </c>
      <c r="J37" s="166">
        <f>J38</f>
        <v>0</v>
      </c>
    </row>
    <row r="38" spans="1:10" s="14" customFormat="1" ht="15.75" x14ac:dyDescent="0.25">
      <c r="A38" s="100"/>
      <c r="B38" s="101" t="s">
        <v>114</v>
      </c>
      <c r="C38" s="98" t="s">
        <v>110</v>
      </c>
      <c r="D38" s="98" t="s">
        <v>27</v>
      </c>
      <c r="E38" s="98" t="s">
        <v>29</v>
      </c>
      <c r="F38" s="98" t="s">
        <v>157</v>
      </c>
      <c r="G38" s="99" t="s">
        <v>105</v>
      </c>
      <c r="H38" s="166">
        <v>106.1</v>
      </c>
      <c r="I38" s="166">
        <v>0</v>
      </c>
      <c r="J38" s="166">
        <v>0</v>
      </c>
    </row>
    <row r="39" spans="1:10" s="14" customFormat="1" ht="15.75" hidden="1" x14ac:dyDescent="0.25">
      <c r="A39" s="100"/>
      <c r="B39" s="101" t="s">
        <v>115</v>
      </c>
      <c r="C39" s="98" t="s">
        <v>110</v>
      </c>
      <c r="D39" s="98" t="s">
        <v>27</v>
      </c>
      <c r="E39" s="98" t="s">
        <v>29</v>
      </c>
      <c r="F39" s="98" t="s">
        <v>157</v>
      </c>
      <c r="G39" s="99" t="s">
        <v>105</v>
      </c>
      <c r="H39" s="165">
        <v>0</v>
      </c>
      <c r="I39" s="165">
        <v>0</v>
      </c>
      <c r="J39" s="165">
        <v>0</v>
      </c>
    </row>
    <row r="40" spans="1:10" s="59" customFormat="1" ht="30" customHeight="1" x14ac:dyDescent="0.2">
      <c r="A40" s="102"/>
      <c r="B40" s="103" t="s">
        <v>297</v>
      </c>
      <c r="C40" s="104" t="s">
        <v>110</v>
      </c>
      <c r="D40" s="104" t="s">
        <v>27</v>
      </c>
      <c r="E40" s="104" t="s">
        <v>295</v>
      </c>
      <c r="F40" s="105" t="s">
        <v>296</v>
      </c>
      <c r="G40" s="106" t="s">
        <v>71</v>
      </c>
      <c r="H40" s="164">
        <v>800</v>
      </c>
      <c r="I40" s="164">
        <v>0</v>
      </c>
      <c r="J40" s="164">
        <v>0</v>
      </c>
    </row>
    <row r="41" spans="1:10" s="59" customFormat="1" ht="30" customHeight="1" x14ac:dyDescent="0.2">
      <c r="A41" s="102"/>
      <c r="B41" s="103" t="s">
        <v>257</v>
      </c>
      <c r="C41" s="104" t="s">
        <v>110</v>
      </c>
      <c r="D41" s="104" t="s">
        <v>27</v>
      </c>
      <c r="E41" s="104" t="s">
        <v>40</v>
      </c>
      <c r="F41" s="105" t="s">
        <v>253</v>
      </c>
      <c r="G41" s="106" t="s">
        <v>254</v>
      </c>
      <c r="H41" s="164">
        <v>100</v>
      </c>
      <c r="I41" s="164">
        <v>100</v>
      </c>
      <c r="J41" s="164">
        <v>100</v>
      </c>
    </row>
    <row r="42" spans="1:10" s="14" customFormat="1" ht="51.75" x14ac:dyDescent="0.25">
      <c r="A42" s="100"/>
      <c r="B42" s="107" t="s">
        <v>79</v>
      </c>
      <c r="C42" s="104" t="s">
        <v>110</v>
      </c>
      <c r="D42" s="104" t="s">
        <v>27</v>
      </c>
      <c r="E42" s="104" t="s">
        <v>30</v>
      </c>
      <c r="F42" s="105"/>
      <c r="G42" s="106"/>
      <c r="H42" s="164">
        <f>H43+H45</f>
        <v>383.5</v>
      </c>
      <c r="I42" s="164">
        <f>I43+I45</f>
        <v>383.5</v>
      </c>
      <c r="J42" s="164">
        <f>J43+J45</f>
        <v>383.5</v>
      </c>
    </row>
    <row r="43" spans="1:10" s="14" customFormat="1" ht="40.5" customHeight="1" x14ac:dyDescent="0.25">
      <c r="A43" s="100"/>
      <c r="B43" s="107" t="s">
        <v>127</v>
      </c>
      <c r="C43" s="104" t="s">
        <v>110</v>
      </c>
      <c r="D43" s="104" t="s">
        <v>27</v>
      </c>
      <c r="E43" s="104" t="s">
        <v>30</v>
      </c>
      <c r="F43" s="105" t="s">
        <v>230</v>
      </c>
      <c r="G43" s="106"/>
      <c r="H43" s="167">
        <f>H44</f>
        <v>380</v>
      </c>
      <c r="I43" s="167">
        <f>I44</f>
        <v>380</v>
      </c>
      <c r="J43" s="167">
        <f>J44</f>
        <v>380</v>
      </c>
    </row>
    <row r="44" spans="1:10" s="14" customFormat="1" ht="27.75" customHeight="1" x14ac:dyDescent="0.25">
      <c r="A44" s="100"/>
      <c r="B44" s="109" t="s">
        <v>231</v>
      </c>
      <c r="C44" s="98" t="s">
        <v>110</v>
      </c>
      <c r="D44" s="98" t="s">
        <v>27</v>
      </c>
      <c r="E44" s="98" t="s">
        <v>30</v>
      </c>
      <c r="F44" s="110" t="s">
        <v>230</v>
      </c>
      <c r="G44" s="111" t="s">
        <v>218</v>
      </c>
      <c r="H44" s="165">
        <v>380</v>
      </c>
      <c r="I44" s="165">
        <v>380</v>
      </c>
      <c r="J44" s="165">
        <v>380</v>
      </c>
    </row>
    <row r="45" spans="1:10" s="14" customFormat="1" ht="51.75" x14ac:dyDescent="0.25">
      <c r="A45" s="100"/>
      <c r="B45" s="101" t="s">
        <v>81</v>
      </c>
      <c r="C45" s="98" t="s">
        <v>110</v>
      </c>
      <c r="D45" s="98" t="s">
        <v>27</v>
      </c>
      <c r="E45" s="98" t="s">
        <v>30</v>
      </c>
      <c r="F45" s="98" t="s">
        <v>246</v>
      </c>
      <c r="G45" s="99"/>
      <c r="H45" s="166">
        <f>H46+H80</f>
        <v>3.5</v>
      </c>
      <c r="I45" s="166">
        <f>I46+I80</f>
        <v>3.5</v>
      </c>
      <c r="J45" s="166">
        <f>J46+J80</f>
        <v>3.5</v>
      </c>
    </row>
    <row r="46" spans="1:10" s="14" customFormat="1" ht="27" customHeight="1" x14ac:dyDescent="0.25">
      <c r="A46" s="100"/>
      <c r="B46" s="97" t="s">
        <v>74</v>
      </c>
      <c r="C46" s="98" t="s">
        <v>110</v>
      </c>
      <c r="D46" s="98" t="s">
        <v>27</v>
      </c>
      <c r="E46" s="98" t="s">
        <v>30</v>
      </c>
      <c r="F46" s="98" t="s">
        <v>246</v>
      </c>
      <c r="G46" s="111" t="s">
        <v>70</v>
      </c>
      <c r="H46" s="166">
        <v>0</v>
      </c>
      <c r="I46" s="166">
        <v>0</v>
      </c>
      <c r="J46" s="166">
        <v>0</v>
      </c>
    </row>
    <row r="47" spans="1:10" s="14" customFormat="1" ht="30.75" hidden="1" customHeight="1" x14ac:dyDescent="0.25">
      <c r="A47" s="100"/>
      <c r="B47" s="97" t="s">
        <v>75</v>
      </c>
      <c r="C47" s="98" t="s">
        <v>25</v>
      </c>
      <c r="D47" s="98" t="s">
        <v>27</v>
      </c>
      <c r="E47" s="112" t="s">
        <v>29</v>
      </c>
      <c r="F47" s="110" t="s">
        <v>54</v>
      </c>
      <c r="G47" s="99" t="s">
        <v>70</v>
      </c>
      <c r="H47" s="166"/>
      <c r="I47" s="166"/>
      <c r="J47" s="166"/>
    </row>
    <row r="48" spans="1:10" s="14" customFormat="1" ht="64.5" hidden="1" x14ac:dyDescent="0.25">
      <c r="A48" s="100"/>
      <c r="B48" s="113" t="s">
        <v>99</v>
      </c>
      <c r="C48" s="98" t="s">
        <v>25</v>
      </c>
      <c r="D48" s="98" t="s">
        <v>27</v>
      </c>
      <c r="E48" s="98" t="s">
        <v>29</v>
      </c>
      <c r="F48" s="110" t="s">
        <v>54</v>
      </c>
      <c r="G48" s="99" t="s">
        <v>71</v>
      </c>
      <c r="H48" s="166"/>
      <c r="I48" s="166"/>
      <c r="J48" s="166"/>
    </row>
    <row r="49" spans="1:10" s="14" customFormat="1" ht="26.25" hidden="1" x14ac:dyDescent="0.25">
      <c r="A49" s="100"/>
      <c r="B49" s="97" t="s">
        <v>74</v>
      </c>
      <c r="C49" s="98" t="s">
        <v>25</v>
      </c>
      <c r="D49" s="98" t="s">
        <v>27</v>
      </c>
      <c r="E49" s="112" t="s">
        <v>29</v>
      </c>
      <c r="F49" s="110" t="s">
        <v>53</v>
      </c>
      <c r="G49" s="111"/>
      <c r="H49" s="166"/>
      <c r="I49" s="166"/>
      <c r="J49" s="166"/>
    </row>
    <row r="50" spans="1:10" s="14" customFormat="1" ht="26.25" hidden="1" x14ac:dyDescent="0.25">
      <c r="A50" s="100"/>
      <c r="B50" s="97" t="s">
        <v>75</v>
      </c>
      <c r="C50" s="98" t="s">
        <v>25</v>
      </c>
      <c r="D50" s="98" t="s">
        <v>27</v>
      </c>
      <c r="E50" s="98" t="s">
        <v>29</v>
      </c>
      <c r="F50" s="110" t="s">
        <v>53</v>
      </c>
      <c r="G50" s="99" t="s">
        <v>70</v>
      </c>
      <c r="H50" s="166"/>
      <c r="I50" s="166"/>
      <c r="J50" s="166"/>
    </row>
    <row r="51" spans="1:10" s="14" customFormat="1" ht="51.75" hidden="1" x14ac:dyDescent="0.25">
      <c r="A51" s="100"/>
      <c r="B51" s="101" t="s">
        <v>81</v>
      </c>
      <c r="C51" s="98" t="s">
        <v>25</v>
      </c>
      <c r="D51" s="98" t="s">
        <v>27</v>
      </c>
      <c r="E51" s="98" t="s">
        <v>29</v>
      </c>
      <c r="F51" s="110" t="s">
        <v>53</v>
      </c>
      <c r="G51" s="99" t="s">
        <v>71</v>
      </c>
      <c r="H51" s="166"/>
      <c r="I51" s="166"/>
      <c r="J51" s="166"/>
    </row>
    <row r="52" spans="1:10" s="14" customFormat="1" ht="26.25" hidden="1" x14ac:dyDescent="0.25">
      <c r="A52" s="100"/>
      <c r="B52" s="97" t="s">
        <v>74</v>
      </c>
      <c r="C52" s="98" t="s">
        <v>25</v>
      </c>
      <c r="D52" s="98" t="s">
        <v>27</v>
      </c>
      <c r="E52" s="112" t="s">
        <v>29</v>
      </c>
      <c r="F52" s="110" t="s">
        <v>55</v>
      </c>
      <c r="G52" s="111"/>
      <c r="H52" s="166"/>
      <c r="I52" s="166"/>
      <c r="J52" s="166"/>
    </row>
    <row r="53" spans="1:10" s="14" customFormat="1" ht="26.25" hidden="1" x14ac:dyDescent="0.25">
      <c r="A53" s="100"/>
      <c r="B53" s="97" t="s">
        <v>75</v>
      </c>
      <c r="C53" s="98" t="s">
        <v>25</v>
      </c>
      <c r="D53" s="98" t="s">
        <v>27</v>
      </c>
      <c r="E53" s="98" t="s">
        <v>29</v>
      </c>
      <c r="F53" s="110" t="s">
        <v>55</v>
      </c>
      <c r="G53" s="99" t="s">
        <v>70</v>
      </c>
      <c r="H53" s="166"/>
      <c r="I53" s="166"/>
      <c r="J53" s="166"/>
    </row>
    <row r="54" spans="1:10" s="14" customFormat="1" ht="26.25" hidden="1" x14ac:dyDescent="0.25">
      <c r="A54" s="100"/>
      <c r="B54" s="97" t="s">
        <v>75</v>
      </c>
      <c r="C54" s="98" t="s">
        <v>25</v>
      </c>
      <c r="D54" s="98" t="s">
        <v>27</v>
      </c>
      <c r="E54" s="98" t="s">
        <v>29</v>
      </c>
      <c r="F54" s="110" t="s">
        <v>55</v>
      </c>
      <c r="G54" s="99" t="s">
        <v>71</v>
      </c>
      <c r="H54" s="166"/>
      <c r="I54" s="166"/>
      <c r="J54" s="166"/>
    </row>
    <row r="55" spans="1:10" s="14" customFormat="1" ht="42.75" hidden="1" customHeight="1" x14ac:dyDescent="0.25">
      <c r="A55" s="100"/>
      <c r="B55" s="97" t="s">
        <v>82</v>
      </c>
      <c r="C55" s="98" t="s">
        <v>25</v>
      </c>
      <c r="D55" s="98" t="s">
        <v>27</v>
      </c>
      <c r="E55" s="98" t="s">
        <v>29</v>
      </c>
      <c r="F55" s="112" t="s">
        <v>52</v>
      </c>
      <c r="G55" s="114"/>
      <c r="H55" s="166"/>
      <c r="I55" s="166"/>
      <c r="J55" s="166"/>
    </row>
    <row r="56" spans="1:10" s="14" customFormat="1" ht="26.25" hidden="1" x14ac:dyDescent="0.25">
      <c r="A56" s="100"/>
      <c r="B56" s="97" t="s">
        <v>74</v>
      </c>
      <c r="C56" s="98" t="s">
        <v>25</v>
      </c>
      <c r="D56" s="98" t="s">
        <v>27</v>
      </c>
      <c r="E56" s="98" t="s">
        <v>29</v>
      </c>
      <c r="F56" s="112" t="s">
        <v>52</v>
      </c>
      <c r="G56" s="114" t="s">
        <v>70</v>
      </c>
      <c r="H56" s="166"/>
      <c r="I56" s="166"/>
      <c r="J56" s="166"/>
    </row>
    <row r="57" spans="1:10" s="14" customFormat="1" ht="26.25" hidden="1" x14ac:dyDescent="0.25">
      <c r="A57" s="100"/>
      <c r="B57" s="97" t="s">
        <v>75</v>
      </c>
      <c r="C57" s="98" t="s">
        <v>25</v>
      </c>
      <c r="D57" s="98" t="s">
        <v>27</v>
      </c>
      <c r="E57" s="98" t="s">
        <v>29</v>
      </c>
      <c r="F57" s="98" t="s">
        <v>52</v>
      </c>
      <c r="G57" s="99" t="s">
        <v>71</v>
      </c>
      <c r="H57" s="166"/>
      <c r="I57" s="166"/>
      <c r="J57" s="166"/>
    </row>
    <row r="58" spans="1:10" s="14" customFormat="1" ht="30.75" hidden="1" customHeight="1" x14ac:dyDescent="0.25">
      <c r="A58" s="100"/>
      <c r="B58" s="101" t="s">
        <v>83</v>
      </c>
      <c r="C58" s="98" t="s">
        <v>25</v>
      </c>
      <c r="D58" s="98" t="s">
        <v>27</v>
      </c>
      <c r="E58" s="112" t="s">
        <v>29</v>
      </c>
      <c r="F58" s="110" t="s">
        <v>56</v>
      </c>
      <c r="G58" s="111"/>
      <c r="H58" s="166"/>
      <c r="I58" s="166"/>
      <c r="J58" s="166"/>
    </row>
    <row r="59" spans="1:10" s="14" customFormat="1" ht="26.25" hidden="1" x14ac:dyDescent="0.25">
      <c r="A59" s="100"/>
      <c r="B59" s="97" t="s">
        <v>74</v>
      </c>
      <c r="C59" s="98" t="s">
        <v>25</v>
      </c>
      <c r="D59" s="98" t="s">
        <v>27</v>
      </c>
      <c r="E59" s="98" t="s">
        <v>29</v>
      </c>
      <c r="F59" s="110" t="s">
        <v>56</v>
      </c>
      <c r="G59" s="99" t="s">
        <v>70</v>
      </c>
      <c r="H59" s="166"/>
      <c r="I59" s="166"/>
      <c r="J59" s="166"/>
    </row>
    <row r="60" spans="1:10" s="14" customFormat="1" ht="26.25" hidden="1" x14ac:dyDescent="0.25">
      <c r="A60" s="100"/>
      <c r="B60" s="97" t="s">
        <v>75</v>
      </c>
      <c r="C60" s="98" t="s">
        <v>25</v>
      </c>
      <c r="D60" s="98" t="s">
        <v>27</v>
      </c>
      <c r="E60" s="98" t="s">
        <v>29</v>
      </c>
      <c r="F60" s="110" t="s">
        <v>56</v>
      </c>
      <c r="G60" s="99" t="s">
        <v>71</v>
      </c>
      <c r="H60" s="166"/>
      <c r="I60" s="166"/>
      <c r="J60" s="166"/>
    </row>
    <row r="61" spans="1:10" s="14" customFormat="1" ht="39" hidden="1" x14ac:dyDescent="0.25">
      <c r="A61" s="100"/>
      <c r="B61" s="113" t="s">
        <v>84</v>
      </c>
      <c r="C61" s="98" t="s">
        <v>25</v>
      </c>
      <c r="D61" s="98" t="s">
        <v>27</v>
      </c>
      <c r="E61" s="112" t="s">
        <v>29</v>
      </c>
      <c r="F61" s="110" t="s">
        <v>58</v>
      </c>
      <c r="G61" s="111"/>
      <c r="H61" s="166"/>
      <c r="I61" s="166"/>
      <c r="J61" s="166"/>
    </row>
    <row r="62" spans="1:10" s="14" customFormat="1" ht="26.25" hidden="1" x14ac:dyDescent="0.25">
      <c r="A62" s="100"/>
      <c r="B62" s="97" t="s">
        <v>74</v>
      </c>
      <c r="C62" s="98" t="s">
        <v>25</v>
      </c>
      <c r="D62" s="98" t="s">
        <v>27</v>
      </c>
      <c r="E62" s="98" t="s">
        <v>29</v>
      </c>
      <c r="F62" s="110" t="s">
        <v>58</v>
      </c>
      <c r="G62" s="99" t="s">
        <v>70</v>
      </c>
      <c r="H62" s="166"/>
      <c r="I62" s="166"/>
      <c r="J62" s="166"/>
    </row>
    <row r="63" spans="1:10" s="14" customFormat="1" ht="51.75" hidden="1" x14ac:dyDescent="0.25">
      <c r="A63" s="100"/>
      <c r="B63" s="97" t="s">
        <v>107</v>
      </c>
      <c r="C63" s="98" t="s">
        <v>25</v>
      </c>
      <c r="D63" s="98" t="s">
        <v>27</v>
      </c>
      <c r="E63" s="98" t="s">
        <v>29</v>
      </c>
      <c r="F63" s="98" t="s">
        <v>89</v>
      </c>
      <c r="G63" s="99"/>
      <c r="H63" s="166"/>
      <c r="I63" s="166"/>
      <c r="J63" s="166"/>
    </row>
    <row r="64" spans="1:10" s="14" customFormat="1" ht="51.75" hidden="1" x14ac:dyDescent="0.25">
      <c r="A64" s="100"/>
      <c r="B64" s="115" t="s">
        <v>92</v>
      </c>
      <c r="C64" s="98" t="s">
        <v>25</v>
      </c>
      <c r="D64" s="98" t="s">
        <v>27</v>
      </c>
      <c r="E64" s="98" t="s">
        <v>29</v>
      </c>
      <c r="F64" s="112" t="s">
        <v>90</v>
      </c>
      <c r="G64" s="114"/>
      <c r="H64" s="166"/>
      <c r="I64" s="166"/>
      <c r="J64" s="166"/>
    </row>
    <row r="65" spans="1:10" s="14" customFormat="1" ht="26.25" hidden="1" x14ac:dyDescent="0.25">
      <c r="A65" s="100"/>
      <c r="B65" s="97" t="s">
        <v>74</v>
      </c>
      <c r="C65" s="98" t="s">
        <v>25</v>
      </c>
      <c r="D65" s="98" t="s">
        <v>27</v>
      </c>
      <c r="E65" s="98" t="s">
        <v>29</v>
      </c>
      <c r="F65" s="112" t="s">
        <v>90</v>
      </c>
      <c r="G65" s="114" t="s">
        <v>70</v>
      </c>
      <c r="H65" s="166"/>
      <c r="I65" s="166"/>
      <c r="J65" s="166"/>
    </row>
    <row r="66" spans="1:10" s="14" customFormat="1" ht="39" hidden="1" x14ac:dyDescent="0.25">
      <c r="A66" s="100"/>
      <c r="B66" s="115" t="s">
        <v>100</v>
      </c>
      <c r="C66" s="98" t="s">
        <v>25</v>
      </c>
      <c r="D66" s="98" t="s">
        <v>27</v>
      </c>
      <c r="E66" s="98" t="s">
        <v>29</v>
      </c>
      <c r="F66" s="112" t="s">
        <v>95</v>
      </c>
      <c r="G66" s="114"/>
      <c r="H66" s="166"/>
      <c r="I66" s="166"/>
      <c r="J66" s="166"/>
    </row>
    <row r="67" spans="1:10" s="14" customFormat="1" ht="26.25" hidden="1" x14ac:dyDescent="0.25">
      <c r="A67" s="100"/>
      <c r="B67" s="97" t="s">
        <v>74</v>
      </c>
      <c r="C67" s="98" t="s">
        <v>25</v>
      </c>
      <c r="D67" s="98" t="s">
        <v>27</v>
      </c>
      <c r="E67" s="98" t="s">
        <v>29</v>
      </c>
      <c r="F67" s="112" t="s">
        <v>95</v>
      </c>
      <c r="G67" s="114" t="s">
        <v>70</v>
      </c>
      <c r="H67" s="166"/>
      <c r="I67" s="166"/>
      <c r="J67" s="166"/>
    </row>
    <row r="68" spans="1:10" s="14" customFormat="1" ht="30" hidden="1" customHeight="1" x14ac:dyDescent="0.25">
      <c r="A68" s="100"/>
      <c r="B68" s="115" t="s">
        <v>94</v>
      </c>
      <c r="C68" s="98" t="s">
        <v>25</v>
      </c>
      <c r="D68" s="98" t="s">
        <v>27</v>
      </c>
      <c r="E68" s="98" t="s">
        <v>29</v>
      </c>
      <c r="F68" s="112" t="s">
        <v>93</v>
      </c>
      <c r="G68" s="114"/>
      <c r="H68" s="166"/>
      <c r="I68" s="166"/>
      <c r="J68" s="166"/>
    </row>
    <row r="69" spans="1:10" s="14" customFormat="1" ht="26.25" hidden="1" x14ac:dyDescent="0.25">
      <c r="A69" s="100"/>
      <c r="B69" s="97" t="s">
        <v>74</v>
      </c>
      <c r="C69" s="98" t="s">
        <v>25</v>
      </c>
      <c r="D69" s="98" t="s">
        <v>27</v>
      </c>
      <c r="E69" s="98" t="s">
        <v>29</v>
      </c>
      <c r="F69" s="112" t="s">
        <v>93</v>
      </c>
      <c r="G69" s="114" t="s">
        <v>70</v>
      </c>
      <c r="H69" s="166"/>
      <c r="I69" s="166"/>
      <c r="J69" s="166"/>
    </row>
    <row r="70" spans="1:10" s="12" customFormat="1" ht="21" hidden="1" customHeight="1" x14ac:dyDescent="0.2">
      <c r="A70" s="116"/>
      <c r="B70" s="97" t="s">
        <v>103</v>
      </c>
      <c r="C70" s="98" t="s">
        <v>25</v>
      </c>
      <c r="D70" s="98" t="s">
        <v>27</v>
      </c>
      <c r="E70" s="98" t="s">
        <v>30</v>
      </c>
      <c r="F70" s="98"/>
      <c r="G70" s="99"/>
      <c r="H70" s="166"/>
      <c r="I70" s="166"/>
      <c r="J70" s="166"/>
    </row>
    <row r="71" spans="1:10" s="12" customFormat="1" ht="27.75" hidden="1" customHeight="1" x14ac:dyDescent="0.2">
      <c r="A71" s="116"/>
      <c r="B71" s="97" t="s">
        <v>104</v>
      </c>
      <c r="C71" s="98" t="s">
        <v>25</v>
      </c>
      <c r="D71" s="98" t="s">
        <v>27</v>
      </c>
      <c r="E71" s="98" t="s">
        <v>30</v>
      </c>
      <c r="F71" s="98" t="s">
        <v>69</v>
      </c>
      <c r="G71" s="99"/>
      <c r="H71" s="166"/>
      <c r="I71" s="166"/>
      <c r="J71" s="166"/>
    </row>
    <row r="72" spans="1:10" ht="25.5" hidden="1" x14ac:dyDescent="0.2">
      <c r="A72" s="117"/>
      <c r="B72" s="97" t="s">
        <v>101</v>
      </c>
      <c r="C72" s="98" t="s">
        <v>25</v>
      </c>
      <c r="D72" s="98" t="s">
        <v>27</v>
      </c>
      <c r="E72" s="98" t="s">
        <v>30</v>
      </c>
      <c r="F72" s="98" t="s">
        <v>38</v>
      </c>
      <c r="G72" s="99"/>
      <c r="H72" s="166"/>
      <c r="I72" s="166"/>
      <c r="J72" s="166"/>
    </row>
    <row r="73" spans="1:10" ht="27.75" hidden="1" customHeight="1" x14ac:dyDescent="0.2">
      <c r="A73" s="117"/>
      <c r="B73" s="115" t="s">
        <v>85</v>
      </c>
      <c r="C73" s="98" t="s">
        <v>25</v>
      </c>
      <c r="D73" s="98" t="s">
        <v>27</v>
      </c>
      <c r="E73" s="98" t="s">
        <v>30</v>
      </c>
      <c r="F73" s="98" t="s">
        <v>19</v>
      </c>
      <c r="G73" s="99"/>
      <c r="H73" s="166"/>
      <c r="I73" s="166"/>
      <c r="J73" s="166"/>
    </row>
    <row r="74" spans="1:10" ht="25.5" hidden="1" x14ac:dyDescent="0.2">
      <c r="A74" s="117"/>
      <c r="B74" s="97" t="s">
        <v>74</v>
      </c>
      <c r="C74" s="98" t="s">
        <v>25</v>
      </c>
      <c r="D74" s="98" t="s">
        <v>27</v>
      </c>
      <c r="E74" s="98" t="s">
        <v>30</v>
      </c>
      <c r="F74" s="110" t="s">
        <v>19</v>
      </c>
      <c r="G74" s="111" t="s">
        <v>73</v>
      </c>
      <c r="H74" s="166"/>
      <c r="I74" s="166"/>
      <c r="J74" s="166"/>
    </row>
    <row r="75" spans="1:10" ht="25.5" hidden="1" x14ac:dyDescent="0.2">
      <c r="A75" s="117"/>
      <c r="B75" s="97" t="s">
        <v>75</v>
      </c>
      <c r="C75" s="98" t="s">
        <v>25</v>
      </c>
      <c r="D75" s="98" t="s">
        <v>27</v>
      </c>
      <c r="E75" s="98" t="s">
        <v>30</v>
      </c>
      <c r="F75" s="110" t="s">
        <v>19</v>
      </c>
      <c r="G75" s="111" t="s">
        <v>71</v>
      </c>
      <c r="H75" s="166"/>
      <c r="I75" s="166"/>
      <c r="J75" s="166"/>
    </row>
    <row r="76" spans="1:10" ht="15" hidden="1" x14ac:dyDescent="0.2">
      <c r="A76" s="117"/>
      <c r="B76" s="97" t="s">
        <v>76</v>
      </c>
      <c r="C76" s="98" t="s">
        <v>25</v>
      </c>
      <c r="D76" s="98" t="s">
        <v>27</v>
      </c>
      <c r="E76" s="98" t="s">
        <v>30</v>
      </c>
      <c r="F76" s="112" t="s">
        <v>19</v>
      </c>
      <c r="G76" s="111" t="s">
        <v>72</v>
      </c>
      <c r="H76" s="166"/>
      <c r="I76" s="166"/>
      <c r="J76" s="166"/>
    </row>
    <row r="77" spans="1:10" s="12" customFormat="1" ht="25.5" hidden="1" x14ac:dyDescent="0.2">
      <c r="A77" s="116"/>
      <c r="B77" s="109" t="s">
        <v>57</v>
      </c>
      <c r="C77" s="98" t="s">
        <v>25</v>
      </c>
      <c r="D77" s="110" t="s">
        <v>27</v>
      </c>
      <c r="E77" s="110" t="s">
        <v>30</v>
      </c>
      <c r="F77" s="110" t="s">
        <v>77</v>
      </c>
      <c r="G77" s="114"/>
      <c r="H77" s="166"/>
      <c r="I77" s="166"/>
      <c r="J77" s="166"/>
    </row>
    <row r="78" spans="1:10" s="12" customFormat="1" ht="25.5" hidden="1" x14ac:dyDescent="0.2">
      <c r="A78" s="116"/>
      <c r="B78" s="97" t="s">
        <v>74</v>
      </c>
      <c r="C78" s="98" t="s">
        <v>25</v>
      </c>
      <c r="D78" s="110" t="s">
        <v>27</v>
      </c>
      <c r="E78" s="98" t="s">
        <v>30</v>
      </c>
      <c r="F78" s="110" t="s">
        <v>77</v>
      </c>
      <c r="G78" s="99" t="s">
        <v>70</v>
      </c>
      <c r="H78" s="166"/>
      <c r="I78" s="166"/>
      <c r="J78" s="166"/>
    </row>
    <row r="79" spans="1:10" s="12" customFormat="1" ht="25.5" hidden="1" x14ac:dyDescent="0.2">
      <c r="A79" s="116"/>
      <c r="B79" s="97" t="s">
        <v>75</v>
      </c>
      <c r="C79" s="98" t="s">
        <v>25</v>
      </c>
      <c r="D79" s="110" t="s">
        <v>27</v>
      </c>
      <c r="E79" s="98" t="s">
        <v>30</v>
      </c>
      <c r="F79" s="110" t="s">
        <v>77</v>
      </c>
      <c r="G79" s="99" t="s">
        <v>71</v>
      </c>
      <c r="H79" s="166"/>
      <c r="I79" s="166"/>
      <c r="J79" s="166"/>
    </row>
    <row r="80" spans="1:10" s="14" customFormat="1" ht="27" customHeight="1" x14ac:dyDescent="0.25">
      <c r="A80" s="100"/>
      <c r="B80" s="97" t="s">
        <v>75</v>
      </c>
      <c r="C80" s="98" t="s">
        <v>110</v>
      </c>
      <c r="D80" s="98" t="s">
        <v>27</v>
      </c>
      <c r="E80" s="98" t="s">
        <v>30</v>
      </c>
      <c r="F80" s="98" t="s">
        <v>246</v>
      </c>
      <c r="G80" s="111" t="s">
        <v>71</v>
      </c>
      <c r="H80" s="166">
        <v>3.5</v>
      </c>
      <c r="I80" s="166">
        <v>3.5</v>
      </c>
      <c r="J80" s="166">
        <v>3.5</v>
      </c>
    </row>
    <row r="81" spans="1:10" s="11" customFormat="1" ht="14.25" customHeight="1" x14ac:dyDescent="0.2">
      <c r="A81" s="88" t="s">
        <v>201</v>
      </c>
      <c r="B81" s="93" t="s">
        <v>116</v>
      </c>
      <c r="C81" s="94" t="s">
        <v>110</v>
      </c>
      <c r="D81" s="94" t="s">
        <v>32</v>
      </c>
      <c r="E81" s="94" t="s">
        <v>28</v>
      </c>
      <c r="F81" s="94"/>
      <c r="G81" s="95"/>
      <c r="H81" s="164">
        <f t="shared" ref="H81:J84" si="3">H82</f>
        <v>278.3</v>
      </c>
      <c r="I81" s="164">
        <f t="shared" si="3"/>
        <v>281.39999999999998</v>
      </c>
      <c r="J81" s="164">
        <f t="shared" si="3"/>
        <v>291.5</v>
      </c>
    </row>
    <row r="82" spans="1:10" s="11" customFormat="1" ht="14.25" customHeight="1" x14ac:dyDescent="0.2">
      <c r="A82" s="92"/>
      <c r="B82" s="93" t="s">
        <v>117</v>
      </c>
      <c r="C82" s="94" t="s">
        <v>110</v>
      </c>
      <c r="D82" s="94" t="s">
        <v>32</v>
      </c>
      <c r="E82" s="94" t="s">
        <v>31</v>
      </c>
      <c r="F82" s="94"/>
      <c r="G82" s="95"/>
      <c r="H82" s="168">
        <f t="shared" si="3"/>
        <v>278.3</v>
      </c>
      <c r="I82" s="168">
        <f t="shared" si="3"/>
        <v>281.39999999999998</v>
      </c>
      <c r="J82" s="168">
        <f t="shared" si="3"/>
        <v>291.5</v>
      </c>
    </row>
    <row r="83" spans="1:10" s="12" customFormat="1" ht="24" customHeight="1" x14ac:dyDescent="0.25">
      <c r="A83" s="96"/>
      <c r="B83" s="97" t="s">
        <v>103</v>
      </c>
      <c r="C83" s="98" t="s">
        <v>110</v>
      </c>
      <c r="D83" s="98" t="s">
        <v>32</v>
      </c>
      <c r="E83" s="98" t="s">
        <v>31</v>
      </c>
      <c r="F83" s="98" t="s">
        <v>152</v>
      </c>
      <c r="G83" s="99"/>
      <c r="H83" s="166">
        <f t="shared" si="3"/>
        <v>278.3</v>
      </c>
      <c r="I83" s="166">
        <f t="shared" si="3"/>
        <v>281.39999999999998</v>
      </c>
      <c r="J83" s="166">
        <f t="shared" si="3"/>
        <v>291.5</v>
      </c>
    </row>
    <row r="84" spans="1:10" s="12" customFormat="1" ht="39" x14ac:dyDescent="0.25">
      <c r="A84" s="96"/>
      <c r="B84" s="97" t="s">
        <v>104</v>
      </c>
      <c r="C84" s="98" t="s">
        <v>110</v>
      </c>
      <c r="D84" s="98" t="s">
        <v>32</v>
      </c>
      <c r="E84" s="98" t="s">
        <v>31</v>
      </c>
      <c r="F84" s="98" t="s">
        <v>152</v>
      </c>
      <c r="G84" s="99"/>
      <c r="H84" s="166">
        <f t="shared" si="3"/>
        <v>278.3</v>
      </c>
      <c r="I84" s="166">
        <f t="shared" si="3"/>
        <v>281.39999999999998</v>
      </c>
      <c r="J84" s="166">
        <f t="shared" si="3"/>
        <v>291.5</v>
      </c>
    </row>
    <row r="85" spans="1:10" s="14" customFormat="1" ht="26.25" x14ac:dyDescent="0.25">
      <c r="A85" s="100"/>
      <c r="B85" s="97" t="s">
        <v>118</v>
      </c>
      <c r="C85" s="98" t="s">
        <v>110</v>
      </c>
      <c r="D85" s="98" t="s">
        <v>32</v>
      </c>
      <c r="E85" s="98" t="s">
        <v>31</v>
      </c>
      <c r="F85" s="98" t="s">
        <v>158</v>
      </c>
      <c r="G85" s="99"/>
      <c r="H85" s="166">
        <v>278.3</v>
      </c>
      <c r="I85" s="166">
        <v>281.39999999999998</v>
      </c>
      <c r="J85" s="166">
        <v>291.5</v>
      </c>
    </row>
    <row r="86" spans="1:10" s="14" customFormat="1" ht="26.25" x14ac:dyDescent="0.25">
      <c r="A86" s="100"/>
      <c r="B86" s="97" t="s">
        <v>74</v>
      </c>
      <c r="C86" s="98" t="s">
        <v>110</v>
      </c>
      <c r="D86" s="98" t="s">
        <v>32</v>
      </c>
      <c r="E86" s="98" t="s">
        <v>31</v>
      </c>
      <c r="F86" s="98" t="s">
        <v>158</v>
      </c>
      <c r="G86" s="99" t="s">
        <v>70</v>
      </c>
      <c r="H86" s="166">
        <v>278.3</v>
      </c>
      <c r="I86" s="166">
        <v>281.39999999999998</v>
      </c>
      <c r="J86" s="166">
        <v>291.5</v>
      </c>
    </row>
    <row r="87" spans="1:10" s="14" customFormat="1" ht="15" customHeight="1" x14ac:dyDescent="0.2">
      <c r="A87" s="118"/>
      <c r="B87" s="119" t="s">
        <v>67</v>
      </c>
      <c r="C87" s="104" t="s">
        <v>110</v>
      </c>
      <c r="D87" s="104" t="s">
        <v>31</v>
      </c>
      <c r="E87" s="104" t="s">
        <v>28</v>
      </c>
      <c r="F87" s="104"/>
      <c r="G87" s="120"/>
      <c r="H87" s="164">
        <f>H88+H102</f>
        <v>363.6</v>
      </c>
      <c r="I87" s="164">
        <f>I88+I102</f>
        <v>200</v>
      </c>
      <c r="J87" s="164">
        <f>J88+J102</f>
        <v>250</v>
      </c>
    </row>
    <row r="88" spans="1:10" s="12" customFormat="1" ht="36.75" customHeight="1" x14ac:dyDescent="0.2">
      <c r="A88" s="116"/>
      <c r="B88" s="121" t="s">
        <v>43</v>
      </c>
      <c r="C88" s="104" t="s">
        <v>110</v>
      </c>
      <c r="D88" s="104" t="s">
        <v>31</v>
      </c>
      <c r="E88" s="104" t="s">
        <v>33</v>
      </c>
      <c r="F88" s="104"/>
      <c r="G88" s="120"/>
      <c r="H88" s="168">
        <f>H92</f>
        <v>257.3</v>
      </c>
      <c r="I88" s="168">
        <f>I92</f>
        <v>100</v>
      </c>
      <c r="J88" s="168">
        <f>J92</f>
        <v>150</v>
      </c>
    </row>
    <row r="89" spans="1:10" s="12" customFormat="1" ht="16.5" hidden="1" customHeight="1" x14ac:dyDescent="0.2">
      <c r="A89" s="116"/>
      <c r="B89" s="122" t="s">
        <v>103</v>
      </c>
      <c r="C89" s="98" t="s">
        <v>110</v>
      </c>
      <c r="D89" s="98" t="s">
        <v>31</v>
      </c>
      <c r="E89" s="98" t="s">
        <v>33</v>
      </c>
      <c r="F89" s="98" t="s">
        <v>152</v>
      </c>
      <c r="G89" s="99"/>
      <c r="H89" s="166">
        <f>H90</f>
        <v>0</v>
      </c>
      <c r="I89" s="166">
        <f>I90</f>
        <v>0</v>
      </c>
      <c r="J89" s="166">
        <f>J90</f>
        <v>0</v>
      </c>
    </row>
    <row r="90" spans="1:10" ht="38.25" hidden="1" x14ac:dyDescent="0.2">
      <c r="A90" s="117"/>
      <c r="B90" s="122" t="s">
        <v>104</v>
      </c>
      <c r="C90" s="98" t="s">
        <v>110</v>
      </c>
      <c r="D90" s="98" t="s">
        <v>31</v>
      </c>
      <c r="E90" s="98" t="s">
        <v>33</v>
      </c>
      <c r="F90" s="98" t="s">
        <v>152</v>
      </c>
      <c r="G90" s="99"/>
      <c r="H90" s="166">
        <v>0</v>
      </c>
      <c r="I90" s="166">
        <v>0</v>
      </c>
      <c r="J90" s="166">
        <v>0</v>
      </c>
    </row>
    <row r="91" spans="1:10" ht="38.25" hidden="1" x14ac:dyDescent="0.2">
      <c r="A91" s="117"/>
      <c r="B91" s="122" t="s">
        <v>104</v>
      </c>
      <c r="C91" s="98" t="s">
        <v>110</v>
      </c>
      <c r="D91" s="98" t="s">
        <v>31</v>
      </c>
      <c r="E91" s="98" t="s">
        <v>33</v>
      </c>
      <c r="F91" s="98" t="s">
        <v>152</v>
      </c>
      <c r="G91" s="99"/>
      <c r="H91" s="166">
        <v>0</v>
      </c>
      <c r="I91" s="166">
        <v>0</v>
      </c>
      <c r="J91" s="166">
        <v>0</v>
      </c>
    </row>
    <row r="92" spans="1:10" ht="27.75" customHeight="1" x14ac:dyDescent="0.2">
      <c r="A92" s="117"/>
      <c r="B92" s="123" t="s">
        <v>258</v>
      </c>
      <c r="C92" s="98" t="s">
        <v>110</v>
      </c>
      <c r="D92" s="98" t="s">
        <v>31</v>
      </c>
      <c r="E92" s="98" t="s">
        <v>33</v>
      </c>
      <c r="F92" s="98" t="s">
        <v>250</v>
      </c>
      <c r="G92" s="99" t="s">
        <v>71</v>
      </c>
      <c r="H92" s="166">
        <f>250+7.3</f>
        <v>257.3</v>
      </c>
      <c r="I92" s="166">
        <v>100</v>
      </c>
      <c r="J92" s="166">
        <v>150</v>
      </c>
    </row>
    <row r="93" spans="1:10" ht="15" hidden="1" x14ac:dyDescent="0.2">
      <c r="A93" s="117"/>
      <c r="B93" s="97" t="s">
        <v>141</v>
      </c>
      <c r="C93" s="98" t="s">
        <v>110</v>
      </c>
      <c r="D93" s="98" t="s">
        <v>31</v>
      </c>
      <c r="E93" s="98" t="s">
        <v>33</v>
      </c>
      <c r="F93" s="98" t="s">
        <v>159</v>
      </c>
      <c r="G93" s="99" t="s">
        <v>105</v>
      </c>
      <c r="H93" s="166">
        <v>0</v>
      </c>
      <c r="I93" s="166">
        <v>0</v>
      </c>
      <c r="J93" s="166">
        <v>0</v>
      </c>
    </row>
    <row r="94" spans="1:10" ht="25.5" hidden="1" x14ac:dyDescent="0.2">
      <c r="A94" s="117"/>
      <c r="B94" s="97" t="s">
        <v>106</v>
      </c>
      <c r="C94" s="98" t="s">
        <v>110</v>
      </c>
      <c r="D94" s="98" t="s">
        <v>31</v>
      </c>
      <c r="E94" s="98" t="s">
        <v>33</v>
      </c>
      <c r="F94" s="98" t="s">
        <v>42</v>
      </c>
      <c r="G94" s="124"/>
      <c r="H94" s="166">
        <v>0</v>
      </c>
      <c r="I94" s="166">
        <v>0</v>
      </c>
      <c r="J94" s="166">
        <v>0</v>
      </c>
    </row>
    <row r="95" spans="1:10" ht="29.25" hidden="1" customHeight="1" x14ac:dyDescent="0.2">
      <c r="A95" s="117"/>
      <c r="B95" s="97" t="s">
        <v>148</v>
      </c>
      <c r="C95" s="98" t="s">
        <v>110</v>
      </c>
      <c r="D95" s="98" t="s">
        <v>31</v>
      </c>
      <c r="E95" s="98" t="s">
        <v>33</v>
      </c>
      <c r="F95" s="98" t="s">
        <v>42</v>
      </c>
      <c r="G95" s="124"/>
      <c r="H95" s="166">
        <v>0</v>
      </c>
      <c r="I95" s="166">
        <v>0</v>
      </c>
      <c r="J95" s="166">
        <v>0</v>
      </c>
    </row>
    <row r="96" spans="1:10" ht="30.75" hidden="1" customHeight="1" x14ac:dyDescent="0.2">
      <c r="A96" s="117"/>
      <c r="B96" s="97" t="s">
        <v>75</v>
      </c>
      <c r="C96" s="98" t="s">
        <v>110</v>
      </c>
      <c r="D96" s="98" t="s">
        <v>31</v>
      </c>
      <c r="E96" s="98" t="s">
        <v>33</v>
      </c>
      <c r="F96" s="98" t="s">
        <v>109</v>
      </c>
      <c r="G96" s="124">
        <v>240</v>
      </c>
      <c r="H96" s="166">
        <v>0</v>
      </c>
      <c r="I96" s="166">
        <v>0</v>
      </c>
      <c r="J96" s="166">
        <v>0</v>
      </c>
    </row>
    <row r="97" spans="1:10" ht="120" hidden="1" x14ac:dyDescent="0.25">
      <c r="A97" s="117"/>
      <c r="B97" s="43" t="s">
        <v>119</v>
      </c>
      <c r="C97" s="104" t="s">
        <v>110</v>
      </c>
      <c r="D97" s="104" t="s">
        <v>31</v>
      </c>
      <c r="E97" s="104" t="s">
        <v>33</v>
      </c>
      <c r="F97" s="104" t="s">
        <v>121</v>
      </c>
      <c r="G97" s="125"/>
      <c r="H97" s="168">
        <f>H98+H100</f>
        <v>0</v>
      </c>
      <c r="I97" s="168">
        <f>I98+I100</f>
        <v>0</v>
      </c>
      <c r="J97" s="168">
        <f>J98+J100</f>
        <v>0</v>
      </c>
    </row>
    <row r="98" spans="1:10" ht="89.25" hidden="1" customHeight="1" x14ac:dyDescent="0.25">
      <c r="A98" s="117"/>
      <c r="B98" s="44" t="s">
        <v>149</v>
      </c>
      <c r="C98" s="98" t="s">
        <v>110</v>
      </c>
      <c r="D98" s="98" t="s">
        <v>31</v>
      </c>
      <c r="E98" s="98" t="s">
        <v>33</v>
      </c>
      <c r="F98" s="98" t="s">
        <v>150</v>
      </c>
      <c r="G98" s="124"/>
      <c r="H98" s="166">
        <f>H99</f>
        <v>0</v>
      </c>
      <c r="I98" s="166">
        <f>I99</f>
        <v>0</v>
      </c>
      <c r="J98" s="166">
        <f>J99</f>
        <v>0</v>
      </c>
    </row>
    <row r="99" spans="1:10" ht="25.5" hidden="1" x14ac:dyDescent="0.2">
      <c r="A99" s="117"/>
      <c r="B99" s="97" t="s">
        <v>75</v>
      </c>
      <c r="C99" s="98" t="s">
        <v>110</v>
      </c>
      <c r="D99" s="98" t="s">
        <v>31</v>
      </c>
      <c r="E99" s="98" t="s">
        <v>33</v>
      </c>
      <c r="F99" s="98" t="s">
        <v>150</v>
      </c>
      <c r="G99" s="124">
        <v>240</v>
      </c>
      <c r="H99" s="166">
        <v>0</v>
      </c>
      <c r="I99" s="166">
        <v>0</v>
      </c>
      <c r="J99" s="166">
        <v>0</v>
      </c>
    </row>
    <row r="100" spans="1:10" ht="89.25" hidden="1" customHeight="1" x14ac:dyDescent="0.25">
      <c r="A100" s="117"/>
      <c r="B100" s="44" t="s">
        <v>120</v>
      </c>
      <c r="C100" s="98" t="s">
        <v>110</v>
      </c>
      <c r="D100" s="98" t="s">
        <v>31</v>
      </c>
      <c r="E100" s="98" t="s">
        <v>33</v>
      </c>
      <c r="F100" s="98" t="s">
        <v>122</v>
      </c>
      <c r="G100" s="124"/>
      <c r="H100" s="166">
        <f>H101</f>
        <v>0</v>
      </c>
      <c r="I100" s="166">
        <f>I101</f>
        <v>0</v>
      </c>
      <c r="J100" s="166">
        <f>J101</f>
        <v>0</v>
      </c>
    </row>
    <row r="101" spans="1:10" ht="25.5" hidden="1" x14ac:dyDescent="0.2">
      <c r="A101" s="117"/>
      <c r="B101" s="97" t="s">
        <v>75</v>
      </c>
      <c r="C101" s="98" t="s">
        <v>110</v>
      </c>
      <c r="D101" s="98" t="s">
        <v>31</v>
      </c>
      <c r="E101" s="98" t="s">
        <v>33</v>
      </c>
      <c r="F101" s="98" t="s">
        <v>122</v>
      </c>
      <c r="G101" s="124">
        <v>240</v>
      </c>
      <c r="H101" s="166">
        <v>0</v>
      </c>
      <c r="I101" s="166">
        <v>0</v>
      </c>
      <c r="J101" s="166">
        <v>0</v>
      </c>
    </row>
    <row r="102" spans="1:10" ht="28.5" customHeight="1" x14ac:dyDescent="0.2">
      <c r="A102" s="117"/>
      <c r="B102" s="67" t="s">
        <v>292</v>
      </c>
      <c r="C102" s="104" t="s">
        <v>110</v>
      </c>
      <c r="D102" s="104" t="s">
        <v>31</v>
      </c>
      <c r="E102" s="104" t="s">
        <v>33</v>
      </c>
      <c r="F102" s="104" t="s">
        <v>160</v>
      </c>
      <c r="G102" s="125">
        <v>240</v>
      </c>
      <c r="H102" s="168">
        <f>H103</f>
        <v>106.3</v>
      </c>
      <c r="I102" s="168">
        <f>I103</f>
        <v>100</v>
      </c>
      <c r="J102" s="168">
        <f>J103</f>
        <v>100</v>
      </c>
    </row>
    <row r="103" spans="1:10" ht="25.5" x14ac:dyDescent="0.2">
      <c r="A103" s="117"/>
      <c r="B103" s="97" t="s">
        <v>75</v>
      </c>
      <c r="C103" s="98" t="s">
        <v>110</v>
      </c>
      <c r="D103" s="98" t="s">
        <v>31</v>
      </c>
      <c r="E103" s="98" t="s">
        <v>33</v>
      </c>
      <c r="F103" s="98" t="s">
        <v>160</v>
      </c>
      <c r="G103" s="124">
        <v>240</v>
      </c>
      <c r="H103" s="166">
        <v>106.3</v>
      </c>
      <c r="I103" s="166">
        <v>100</v>
      </c>
      <c r="J103" s="166">
        <v>100</v>
      </c>
    </row>
    <row r="104" spans="1:10" s="14" customFormat="1" ht="18" customHeight="1" x14ac:dyDescent="0.2">
      <c r="A104" s="118">
        <v>3</v>
      </c>
      <c r="B104" s="119" t="s">
        <v>68</v>
      </c>
      <c r="C104" s="104" t="s">
        <v>110</v>
      </c>
      <c r="D104" s="104" t="s">
        <v>29</v>
      </c>
      <c r="E104" s="104" t="s">
        <v>28</v>
      </c>
      <c r="F104" s="104"/>
      <c r="G104" s="120"/>
      <c r="H104" s="168">
        <f>H105+H142</f>
        <v>3972.1</v>
      </c>
      <c r="I104" s="168">
        <f>I105+I142</f>
        <v>3096.6</v>
      </c>
      <c r="J104" s="168">
        <f>J105+J142</f>
        <v>3592.9</v>
      </c>
    </row>
    <row r="105" spans="1:10" s="15" customFormat="1" ht="15.75" customHeight="1" x14ac:dyDescent="0.25">
      <c r="A105" s="126"/>
      <c r="B105" s="119" t="s">
        <v>26</v>
      </c>
      <c r="C105" s="104" t="s">
        <v>110</v>
      </c>
      <c r="D105" s="104" t="s">
        <v>29</v>
      </c>
      <c r="E105" s="104" t="s">
        <v>33</v>
      </c>
      <c r="F105" s="104"/>
      <c r="G105" s="120"/>
      <c r="H105" s="167">
        <f>H106+H116+H136</f>
        <v>3472.1</v>
      </c>
      <c r="I105" s="167">
        <f>I106+I116+I136</f>
        <v>2596.6</v>
      </c>
      <c r="J105" s="167">
        <f>J106+J116+J136</f>
        <v>3092.9</v>
      </c>
    </row>
    <row r="106" spans="1:10" s="15" customFormat="1" ht="105" x14ac:dyDescent="0.25">
      <c r="A106" s="126"/>
      <c r="B106" s="45" t="s">
        <v>123</v>
      </c>
      <c r="C106" s="104" t="s">
        <v>110</v>
      </c>
      <c r="D106" s="104" t="s">
        <v>29</v>
      </c>
      <c r="E106" s="104" t="s">
        <v>33</v>
      </c>
      <c r="F106" s="104" t="s">
        <v>161</v>
      </c>
      <c r="G106" s="120"/>
      <c r="H106" s="164">
        <f>H107+H111</f>
        <v>2696.7</v>
      </c>
      <c r="I106" s="164">
        <f>I107+I111</f>
        <v>2396.6</v>
      </c>
      <c r="J106" s="164">
        <f>J107+J111</f>
        <v>2892.9</v>
      </c>
    </row>
    <row r="107" spans="1:10" ht="77.25" customHeight="1" x14ac:dyDescent="0.2">
      <c r="A107" s="117"/>
      <c r="B107" s="127" t="s">
        <v>209</v>
      </c>
      <c r="C107" s="98" t="s">
        <v>110</v>
      </c>
      <c r="D107" s="98" t="s">
        <v>29</v>
      </c>
      <c r="E107" s="98" t="s">
        <v>33</v>
      </c>
      <c r="F107" s="98" t="s">
        <v>204</v>
      </c>
      <c r="G107" s="124">
        <v>240</v>
      </c>
      <c r="H107" s="166">
        <f>685.6+200</f>
        <v>885.6</v>
      </c>
      <c r="I107" s="166">
        <f>685.6+200</f>
        <v>885.6</v>
      </c>
      <c r="J107" s="166">
        <f>685.6+200</f>
        <v>885.6</v>
      </c>
    </row>
    <row r="108" spans="1:10" ht="51.75" hidden="1" customHeight="1" x14ac:dyDescent="0.2">
      <c r="A108" s="117"/>
      <c r="B108" s="127" t="s">
        <v>210</v>
      </c>
      <c r="C108" s="98" t="s">
        <v>110</v>
      </c>
      <c r="D108" s="98" t="s">
        <v>29</v>
      </c>
      <c r="E108" s="98" t="s">
        <v>33</v>
      </c>
      <c r="F108" s="98" t="s">
        <v>204</v>
      </c>
      <c r="G108" s="124">
        <v>240</v>
      </c>
      <c r="H108" s="165">
        <v>0</v>
      </c>
      <c r="I108" s="165">
        <v>0</v>
      </c>
      <c r="J108" s="165">
        <v>0</v>
      </c>
    </row>
    <row r="109" spans="1:10" s="14" customFormat="1" ht="80.25" hidden="1" customHeight="1" x14ac:dyDescent="0.25">
      <c r="A109" s="118"/>
      <c r="B109" s="50" t="s">
        <v>212</v>
      </c>
      <c r="C109" s="98" t="s">
        <v>110</v>
      </c>
      <c r="D109" s="98" t="s">
        <v>29</v>
      </c>
      <c r="E109" s="98" t="s">
        <v>33</v>
      </c>
      <c r="F109" s="98" t="s">
        <v>211</v>
      </c>
      <c r="G109" s="111"/>
      <c r="H109" s="165">
        <v>0</v>
      </c>
      <c r="I109" s="165">
        <v>0</v>
      </c>
      <c r="J109" s="165">
        <v>0</v>
      </c>
    </row>
    <row r="110" spans="1:10" s="14" customFormat="1" ht="36" customHeight="1" x14ac:dyDescent="0.2">
      <c r="A110" s="118"/>
      <c r="B110" s="62" t="s">
        <v>291</v>
      </c>
      <c r="C110" s="98" t="s">
        <v>110</v>
      </c>
      <c r="D110" s="98" t="s">
        <v>29</v>
      </c>
      <c r="E110" s="98" t="s">
        <v>33</v>
      </c>
      <c r="F110" s="98" t="s">
        <v>162</v>
      </c>
      <c r="G110" s="111"/>
      <c r="H110" s="165">
        <f>H111</f>
        <v>1811.1</v>
      </c>
      <c r="I110" s="165">
        <f>I111</f>
        <v>1511</v>
      </c>
      <c r="J110" s="165">
        <f>J111</f>
        <v>2007.3</v>
      </c>
    </row>
    <row r="111" spans="1:10" ht="25.5" x14ac:dyDescent="0.2">
      <c r="A111" s="117"/>
      <c r="B111" s="97" t="s">
        <v>75</v>
      </c>
      <c r="C111" s="98" t="s">
        <v>110</v>
      </c>
      <c r="D111" s="98" t="s">
        <v>29</v>
      </c>
      <c r="E111" s="98" t="s">
        <v>33</v>
      </c>
      <c r="F111" s="98" t="s">
        <v>162</v>
      </c>
      <c r="G111" s="124">
        <v>240</v>
      </c>
      <c r="H111" s="165">
        <v>1811.1</v>
      </c>
      <c r="I111" s="165">
        <v>1511</v>
      </c>
      <c r="J111" s="165">
        <v>2007.3</v>
      </c>
    </row>
    <row r="112" spans="1:10" ht="165" hidden="1" x14ac:dyDescent="0.25">
      <c r="A112" s="117"/>
      <c r="B112" s="46" t="s">
        <v>124</v>
      </c>
      <c r="C112" s="98" t="s">
        <v>110</v>
      </c>
      <c r="D112" s="98" t="s">
        <v>29</v>
      </c>
      <c r="E112" s="98" t="s">
        <v>33</v>
      </c>
      <c r="F112" s="98" t="s">
        <v>125</v>
      </c>
      <c r="G112" s="124"/>
      <c r="H112" s="165">
        <f>H113</f>
        <v>0</v>
      </c>
      <c r="I112" s="165">
        <f>I113</f>
        <v>0</v>
      </c>
      <c r="J112" s="165">
        <f>J113</f>
        <v>0</v>
      </c>
    </row>
    <row r="113" spans="1:10" ht="25.5" hidden="1" x14ac:dyDescent="0.2">
      <c r="A113" s="117"/>
      <c r="B113" s="97" t="s">
        <v>75</v>
      </c>
      <c r="C113" s="98" t="s">
        <v>110</v>
      </c>
      <c r="D113" s="98" t="s">
        <v>29</v>
      </c>
      <c r="E113" s="98" t="s">
        <v>33</v>
      </c>
      <c r="F113" s="98" t="s">
        <v>125</v>
      </c>
      <c r="G113" s="124">
        <v>240</v>
      </c>
      <c r="H113" s="165">
        <v>0</v>
      </c>
      <c r="I113" s="165">
        <v>0</v>
      </c>
      <c r="J113" s="165">
        <v>0</v>
      </c>
    </row>
    <row r="114" spans="1:10" ht="135" hidden="1" x14ac:dyDescent="0.25">
      <c r="A114" s="117"/>
      <c r="B114" s="46" t="s">
        <v>163</v>
      </c>
      <c r="C114" s="98" t="s">
        <v>110</v>
      </c>
      <c r="D114" s="98" t="s">
        <v>29</v>
      </c>
      <c r="E114" s="98" t="s">
        <v>33</v>
      </c>
      <c r="F114" s="98" t="s">
        <v>164</v>
      </c>
      <c r="G114" s="124"/>
      <c r="H114" s="165">
        <f>H115</f>
        <v>0</v>
      </c>
      <c r="I114" s="165">
        <f>I115</f>
        <v>0</v>
      </c>
      <c r="J114" s="165">
        <f>J115</f>
        <v>0</v>
      </c>
    </row>
    <row r="115" spans="1:10" ht="25.5" hidden="1" x14ac:dyDescent="0.2">
      <c r="A115" s="117"/>
      <c r="B115" s="97" t="s">
        <v>75</v>
      </c>
      <c r="C115" s="98" t="s">
        <v>110</v>
      </c>
      <c r="D115" s="98" t="s">
        <v>29</v>
      </c>
      <c r="E115" s="98" t="s">
        <v>33</v>
      </c>
      <c r="F115" s="98" t="s">
        <v>164</v>
      </c>
      <c r="G115" s="124">
        <v>240</v>
      </c>
      <c r="H115" s="165"/>
      <c r="I115" s="165"/>
      <c r="J115" s="165"/>
    </row>
    <row r="116" spans="1:10" ht="78" hidden="1" customHeight="1" x14ac:dyDescent="0.25">
      <c r="A116" s="117"/>
      <c r="B116" s="43" t="s">
        <v>167</v>
      </c>
      <c r="C116" s="104" t="s">
        <v>110</v>
      </c>
      <c r="D116" s="104" t="s">
        <v>29</v>
      </c>
      <c r="E116" s="104" t="s">
        <v>33</v>
      </c>
      <c r="F116" s="104" t="s">
        <v>165</v>
      </c>
      <c r="G116" s="125"/>
      <c r="H116" s="167">
        <f>H121+H122+H124+H126+H127</f>
        <v>575.4</v>
      </c>
      <c r="I116" s="167">
        <f>I121+I122+I124+I126+I127</f>
        <v>0</v>
      </c>
      <c r="J116" s="167">
        <f>J121+J122+J124+J126+J127</f>
        <v>0</v>
      </c>
    </row>
    <row r="117" spans="1:10" ht="93.75" hidden="1" customHeight="1" x14ac:dyDescent="0.25">
      <c r="A117" s="117"/>
      <c r="B117" s="44" t="s">
        <v>149</v>
      </c>
      <c r="C117" s="98" t="s">
        <v>110</v>
      </c>
      <c r="D117" s="98" t="s">
        <v>29</v>
      </c>
      <c r="E117" s="98" t="s">
        <v>33</v>
      </c>
      <c r="F117" s="98" t="s">
        <v>150</v>
      </c>
      <c r="G117" s="124"/>
      <c r="H117" s="165">
        <f>H118</f>
        <v>0</v>
      </c>
      <c r="I117" s="165">
        <f>I118</f>
        <v>0</v>
      </c>
      <c r="J117" s="165">
        <f>J118</f>
        <v>0</v>
      </c>
    </row>
    <row r="118" spans="1:10" ht="25.5" hidden="1" x14ac:dyDescent="0.2">
      <c r="A118" s="117"/>
      <c r="B118" s="97" t="s">
        <v>75</v>
      </c>
      <c r="C118" s="98" t="s">
        <v>110</v>
      </c>
      <c r="D118" s="98" t="s">
        <v>29</v>
      </c>
      <c r="E118" s="98" t="s">
        <v>33</v>
      </c>
      <c r="F118" s="98" t="s">
        <v>150</v>
      </c>
      <c r="G118" s="124">
        <v>240</v>
      </c>
      <c r="H118" s="165">
        <v>0</v>
      </c>
      <c r="I118" s="165">
        <v>0</v>
      </c>
      <c r="J118" s="165">
        <v>0</v>
      </c>
    </row>
    <row r="119" spans="1:10" ht="93.75" hidden="1" customHeight="1" x14ac:dyDescent="0.25">
      <c r="A119" s="117"/>
      <c r="B119" s="44" t="s">
        <v>149</v>
      </c>
      <c r="C119" s="98" t="s">
        <v>110</v>
      </c>
      <c r="D119" s="98" t="s">
        <v>29</v>
      </c>
      <c r="E119" s="98" t="s">
        <v>33</v>
      </c>
      <c r="F119" s="98" t="s">
        <v>192</v>
      </c>
      <c r="G119" s="124"/>
      <c r="H119" s="165">
        <v>0</v>
      </c>
      <c r="I119" s="165">
        <v>0</v>
      </c>
      <c r="J119" s="165">
        <v>0</v>
      </c>
    </row>
    <row r="120" spans="1:10" ht="25.5" hidden="1" x14ac:dyDescent="0.2">
      <c r="A120" s="117"/>
      <c r="B120" s="97" t="s">
        <v>75</v>
      </c>
      <c r="C120" s="98" t="s">
        <v>110</v>
      </c>
      <c r="D120" s="98" t="s">
        <v>29</v>
      </c>
      <c r="E120" s="98" t="s">
        <v>33</v>
      </c>
      <c r="F120" s="98" t="s">
        <v>192</v>
      </c>
      <c r="G120" s="124">
        <v>240</v>
      </c>
      <c r="H120" s="165">
        <v>0</v>
      </c>
      <c r="I120" s="165">
        <v>0</v>
      </c>
      <c r="J120" s="165">
        <v>0</v>
      </c>
    </row>
    <row r="121" spans="1:10" ht="37.5" hidden="1" customHeight="1" x14ac:dyDescent="0.25">
      <c r="A121" s="117"/>
      <c r="B121" s="51" t="s">
        <v>205</v>
      </c>
      <c r="C121" s="98" t="s">
        <v>110</v>
      </c>
      <c r="D121" s="98" t="s">
        <v>29</v>
      </c>
      <c r="E121" s="98" t="s">
        <v>33</v>
      </c>
      <c r="F121" s="98" t="s">
        <v>192</v>
      </c>
      <c r="G121" s="124">
        <v>240</v>
      </c>
      <c r="H121" s="165">
        <v>0</v>
      </c>
      <c r="I121" s="165">
        <v>0</v>
      </c>
      <c r="J121" s="165">
        <v>0</v>
      </c>
    </row>
    <row r="122" spans="1:10" ht="29.25" hidden="1" customHeight="1" x14ac:dyDescent="0.2">
      <c r="A122" s="117"/>
      <c r="B122" s="128" t="s">
        <v>206</v>
      </c>
      <c r="C122" s="98" t="s">
        <v>110</v>
      </c>
      <c r="D122" s="98" t="s">
        <v>29</v>
      </c>
      <c r="E122" s="98" t="s">
        <v>33</v>
      </c>
      <c r="F122" s="98" t="s">
        <v>203</v>
      </c>
      <c r="G122" s="124">
        <v>240</v>
      </c>
      <c r="H122" s="165">
        <v>0</v>
      </c>
      <c r="I122" s="165">
        <v>0</v>
      </c>
      <c r="J122" s="165">
        <v>0</v>
      </c>
    </row>
    <row r="123" spans="1:10" ht="29.25" hidden="1" customHeight="1" x14ac:dyDescent="0.2">
      <c r="A123" s="117"/>
      <c r="B123" s="129" t="s">
        <v>207</v>
      </c>
      <c r="C123" s="98" t="s">
        <v>110</v>
      </c>
      <c r="D123" s="98" t="s">
        <v>29</v>
      </c>
      <c r="E123" s="98" t="s">
        <v>33</v>
      </c>
      <c r="F123" s="98" t="s">
        <v>166</v>
      </c>
      <c r="G123" s="124">
        <v>240</v>
      </c>
      <c r="H123" s="165">
        <f>153.5-153.5</f>
        <v>0</v>
      </c>
      <c r="I123" s="165">
        <f>153.5-153.5</f>
        <v>0</v>
      </c>
      <c r="J123" s="165">
        <f>153.5-153.5</f>
        <v>0</v>
      </c>
    </row>
    <row r="124" spans="1:10" ht="43.5" hidden="1" customHeight="1" x14ac:dyDescent="0.2">
      <c r="A124" s="117"/>
      <c r="B124" s="97" t="s">
        <v>221</v>
      </c>
      <c r="C124" s="98" t="s">
        <v>110</v>
      </c>
      <c r="D124" s="98" t="s">
        <v>29</v>
      </c>
      <c r="E124" s="98" t="s">
        <v>33</v>
      </c>
      <c r="F124" s="98" t="s">
        <v>222</v>
      </c>
      <c r="G124" s="124">
        <v>240</v>
      </c>
      <c r="H124" s="165">
        <v>0</v>
      </c>
      <c r="I124" s="165">
        <v>0</v>
      </c>
      <c r="J124" s="165">
        <v>0</v>
      </c>
    </row>
    <row r="125" spans="1:10" ht="117.75" customHeight="1" x14ac:dyDescent="0.25">
      <c r="A125" s="117"/>
      <c r="B125" s="43" t="s">
        <v>279</v>
      </c>
      <c r="C125" s="146" t="s">
        <v>110</v>
      </c>
      <c r="D125" s="147" t="s">
        <v>29</v>
      </c>
      <c r="E125" s="147" t="s">
        <v>33</v>
      </c>
      <c r="F125" s="148" t="s">
        <v>165</v>
      </c>
      <c r="G125" s="149" t="s">
        <v>71</v>
      </c>
      <c r="H125" s="195">
        <f>H126+H127+H128+H131+H130</f>
        <v>575.4</v>
      </c>
      <c r="I125" s="195">
        <f>I126+I127+I128+I131+I130</f>
        <v>0</v>
      </c>
      <c r="J125" s="195">
        <f>J126+J127+J128+J131+J130</f>
        <v>0</v>
      </c>
    </row>
    <row r="126" spans="1:10" ht="73.5" customHeight="1" x14ac:dyDescent="0.2">
      <c r="A126" s="117"/>
      <c r="B126" s="194" t="s">
        <v>245</v>
      </c>
      <c r="C126" s="98" t="s">
        <v>110</v>
      </c>
      <c r="D126" s="98" t="s">
        <v>29</v>
      </c>
      <c r="E126" s="98" t="s">
        <v>33</v>
      </c>
      <c r="F126" s="98" t="s">
        <v>223</v>
      </c>
      <c r="G126" s="124">
        <v>240</v>
      </c>
      <c r="H126" s="165">
        <f>514.4+61</f>
        <v>575.4</v>
      </c>
      <c r="I126" s="165">
        <f t="shared" ref="H126:J127" si="4">100-100</f>
        <v>0</v>
      </c>
      <c r="J126" s="165">
        <f t="shared" si="4"/>
        <v>0</v>
      </c>
    </row>
    <row r="127" spans="1:10" ht="35.25" hidden="1" customHeight="1" x14ac:dyDescent="0.2">
      <c r="A127" s="117"/>
      <c r="B127" s="97" t="s">
        <v>208</v>
      </c>
      <c r="C127" s="98" t="s">
        <v>110</v>
      </c>
      <c r="D127" s="98" t="s">
        <v>29</v>
      </c>
      <c r="E127" s="98" t="s">
        <v>33</v>
      </c>
      <c r="F127" s="98" t="s">
        <v>202</v>
      </c>
      <c r="G127" s="124">
        <v>240</v>
      </c>
      <c r="H127" s="165">
        <f t="shared" si="4"/>
        <v>0</v>
      </c>
      <c r="I127" s="165">
        <f t="shared" si="4"/>
        <v>0</v>
      </c>
      <c r="J127" s="165">
        <f t="shared" si="4"/>
        <v>0</v>
      </c>
    </row>
    <row r="128" spans="1:10" ht="78" hidden="1" customHeight="1" x14ac:dyDescent="0.25">
      <c r="A128" s="117"/>
      <c r="B128" s="45" t="s">
        <v>123</v>
      </c>
      <c r="C128" s="104" t="s">
        <v>110</v>
      </c>
      <c r="D128" s="104" t="s">
        <v>29</v>
      </c>
      <c r="E128" s="104" t="s">
        <v>33</v>
      </c>
      <c r="F128" s="104" t="s">
        <v>183</v>
      </c>
      <c r="G128" s="125"/>
      <c r="H128" s="167">
        <f>H129+H131</f>
        <v>0</v>
      </c>
      <c r="I128" s="167">
        <f>I129+I131</f>
        <v>0</v>
      </c>
      <c r="J128" s="167">
        <f>J129+J131</f>
        <v>0</v>
      </c>
    </row>
    <row r="129" spans="1:10" ht="93.75" hidden="1" customHeight="1" x14ac:dyDescent="0.25">
      <c r="A129" s="117"/>
      <c r="B129" s="44" t="s">
        <v>149</v>
      </c>
      <c r="C129" s="98" t="s">
        <v>110</v>
      </c>
      <c r="D129" s="98" t="s">
        <v>29</v>
      </c>
      <c r="E129" s="98" t="s">
        <v>33</v>
      </c>
      <c r="F129" s="98" t="s">
        <v>150</v>
      </c>
      <c r="G129" s="124"/>
      <c r="H129" s="165">
        <f>H130</f>
        <v>0</v>
      </c>
      <c r="I129" s="165">
        <f>I130</f>
        <v>0</v>
      </c>
      <c r="J129" s="165">
        <f>J130</f>
        <v>0</v>
      </c>
    </row>
    <row r="130" spans="1:10" ht="25.5" hidden="1" x14ac:dyDescent="0.2">
      <c r="A130" s="117"/>
      <c r="B130" s="97" t="s">
        <v>75</v>
      </c>
      <c r="C130" s="98" t="s">
        <v>110</v>
      </c>
      <c r="D130" s="98" t="s">
        <v>29</v>
      </c>
      <c r="E130" s="98" t="s">
        <v>33</v>
      </c>
      <c r="F130" s="98" t="s">
        <v>150</v>
      </c>
      <c r="G130" s="124">
        <v>240</v>
      </c>
      <c r="H130" s="165">
        <v>0</v>
      </c>
      <c r="I130" s="165">
        <v>0</v>
      </c>
      <c r="J130" s="165">
        <v>0</v>
      </c>
    </row>
    <row r="131" spans="1:10" ht="57.75" hidden="1" customHeight="1" x14ac:dyDescent="0.2">
      <c r="A131" s="117"/>
      <c r="B131" s="127" t="s">
        <v>184</v>
      </c>
      <c r="C131" s="98" t="s">
        <v>110</v>
      </c>
      <c r="D131" s="98" t="s">
        <v>29</v>
      </c>
      <c r="E131" s="98" t="s">
        <v>33</v>
      </c>
      <c r="F131" s="98" t="s">
        <v>183</v>
      </c>
      <c r="G131" s="124"/>
      <c r="H131" s="165">
        <f>H132</f>
        <v>0</v>
      </c>
      <c r="I131" s="165">
        <f>I132</f>
        <v>0</v>
      </c>
      <c r="J131" s="165">
        <f>J132</f>
        <v>0</v>
      </c>
    </row>
    <row r="132" spans="1:10" ht="31.5" hidden="1" customHeight="1" x14ac:dyDescent="0.2">
      <c r="A132" s="117"/>
      <c r="B132" s="97" t="s">
        <v>75</v>
      </c>
      <c r="C132" s="98" t="s">
        <v>110</v>
      </c>
      <c r="D132" s="98" t="s">
        <v>29</v>
      </c>
      <c r="E132" s="98" t="s">
        <v>33</v>
      </c>
      <c r="F132" s="98" t="s">
        <v>183</v>
      </c>
      <c r="G132" s="124">
        <v>240</v>
      </c>
      <c r="H132" s="165">
        <v>0</v>
      </c>
      <c r="I132" s="165">
        <v>0</v>
      </c>
      <c r="J132" s="165">
        <v>0</v>
      </c>
    </row>
    <row r="133" spans="1:10" ht="93.75" hidden="1" customHeight="1" x14ac:dyDescent="0.25">
      <c r="A133" s="117"/>
      <c r="B133" s="44" t="s">
        <v>149</v>
      </c>
      <c r="C133" s="98" t="s">
        <v>110</v>
      </c>
      <c r="D133" s="98" t="s">
        <v>29</v>
      </c>
      <c r="E133" s="98" t="s">
        <v>33</v>
      </c>
      <c r="F133" s="98" t="s">
        <v>150</v>
      </c>
      <c r="G133" s="124"/>
      <c r="H133" s="165">
        <f>H134</f>
        <v>0</v>
      </c>
      <c r="I133" s="165">
        <f>I134</f>
        <v>0</v>
      </c>
      <c r="J133" s="165">
        <f>J134</f>
        <v>0</v>
      </c>
    </row>
    <row r="134" spans="1:10" ht="25.5" hidden="1" x14ac:dyDescent="0.2">
      <c r="A134" s="117"/>
      <c r="B134" s="97" t="s">
        <v>75</v>
      </c>
      <c r="C134" s="98" t="s">
        <v>110</v>
      </c>
      <c r="D134" s="98" t="s">
        <v>29</v>
      </c>
      <c r="E134" s="98" t="s">
        <v>33</v>
      </c>
      <c r="F134" s="98" t="s">
        <v>150</v>
      </c>
      <c r="G134" s="124">
        <v>240</v>
      </c>
      <c r="H134" s="165">
        <v>0</v>
      </c>
      <c r="I134" s="165">
        <v>0</v>
      </c>
      <c r="J134" s="165">
        <v>0</v>
      </c>
    </row>
    <row r="135" spans="1:10" ht="77.25" hidden="1" customHeight="1" x14ac:dyDescent="0.2">
      <c r="A135" s="117"/>
      <c r="B135" s="130" t="s">
        <v>209</v>
      </c>
      <c r="C135" s="98" t="s">
        <v>110</v>
      </c>
      <c r="D135" s="98" t="s">
        <v>29</v>
      </c>
      <c r="E135" s="98" t="s">
        <v>33</v>
      </c>
      <c r="F135" s="98" t="s">
        <v>183</v>
      </c>
      <c r="G135" s="124">
        <v>240</v>
      </c>
      <c r="H135" s="165">
        <f>692.3-692.3</f>
        <v>0</v>
      </c>
      <c r="I135" s="165">
        <f>692.3-692.3</f>
        <v>0</v>
      </c>
      <c r="J135" s="165">
        <f>692.3-692.3</f>
        <v>0</v>
      </c>
    </row>
    <row r="136" spans="1:10" s="57" customFormat="1" ht="87" customHeight="1" x14ac:dyDescent="0.25">
      <c r="A136" s="131"/>
      <c r="B136" s="56" t="s">
        <v>238</v>
      </c>
      <c r="C136" s="132" t="s">
        <v>110</v>
      </c>
      <c r="D136" s="132" t="s">
        <v>29</v>
      </c>
      <c r="E136" s="132" t="s">
        <v>33</v>
      </c>
      <c r="F136" s="132" t="s">
        <v>235</v>
      </c>
      <c r="G136" s="133"/>
      <c r="H136" s="164">
        <f>H141</f>
        <v>200</v>
      </c>
      <c r="I136" s="164">
        <f>I141</f>
        <v>200</v>
      </c>
      <c r="J136" s="164">
        <f>J141</f>
        <v>200</v>
      </c>
    </row>
    <row r="137" spans="1:10" s="57" customFormat="1" ht="93.75" hidden="1" customHeight="1" x14ac:dyDescent="0.25">
      <c r="A137" s="131"/>
      <c r="B137" s="51" t="s">
        <v>149</v>
      </c>
      <c r="C137" s="134" t="s">
        <v>110</v>
      </c>
      <c r="D137" s="134" t="s">
        <v>29</v>
      </c>
      <c r="E137" s="134" t="s">
        <v>33</v>
      </c>
      <c r="F137" s="134" t="s">
        <v>150</v>
      </c>
      <c r="G137" s="135"/>
      <c r="H137" s="166">
        <f>H138</f>
        <v>0</v>
      </c>
      <c r="I137" s="166">
        <f>I138</f>
        <v>0</v>
      </c>
      <c r="J137" s="166">
        <f>J138</f>
        <v>0</v>
      </c>
    </row>
    <row r="138" spans="1:10" s="57" customFormat="1" ht="25.5" hidden="1" x14ac:dyDescent="0.2">
      <c r="A138" s="131"/>
      <c r="B138" s="128" t="s">
        <v>75</v>
      </c>
      <c r="C138" s="134" t="s">
        <v>110</v>
      </c>
      <c r="D138" s="134" t="s">
        <v>29</v>
      </c>
      <c r="E138" s="134" t="s">
        <v>33</v>
      </c>
      <c r="F138" s="134" t="s">
        <v>150</v>
      </c>
      <c r="G138" s="135">
        <v>240</v>
      </c>
      <c r="H138" s="166">
        <v>0</v>
      </c>
      <c r="I138" s="166">
        <v>0</v>
      </c>
      <c r="J138" s="166">
        <v>0</v>
      </c>
    </row>
    <row r="139" spans="1:10" s="57" customFormat="1" ht="93.75" hidden="1" customHeight="1" x14ac:dyDescent="0.25">
      <c r="A139" s="131"/>
      <c r="B139" s="51" t="s">
        <v>149</v>
      </c>
      <c r="C139" s="134" t="s">
        <v>110</v>
      </c>
      <c r="D139" s="134" t="s">
        <v>29</v>
      </c>
      <c r="E139" s="134" t="s">
        <v>33</v>
      </c>
      <c r="F139" s="134" t="s">
        <v>192</v>
      </c>
      <c r="G139" s="135"/>
      <c r="H139" s="166">
        <v>0</v>
      </c>
      <c r="I139" s="166">
        <v>0</v>
      </c>
      <c r="J139" s="166">
        <v>0</v>
      </c>
    </row>
    <row r="140" spans="1:10" s="57" customFormat="1" ht="26.25" customHeight="1" x14ac:dyDescent="0.2">
      <c r="A140" s="131"/>
      <c r="B140" s="128" t="s">
        <v>75</v>
      </c>
      <c r="C140" s="134" t="s">
        <v>110</v>
      </c>
      <c r="D140" s="134" t="s">
        <v>29</v>
      </c>
      <c r="E140" s="134" t="s">
        <v>33</v>
      </c>
      <c r="F140" s="134" t="s">
        <v>192</v>
      </c>
      <c r="G140" s="135">
        <v>240</v>
      </c>
      <c r="H140" s="166">
        <v>0</v>
      </c>
      <c r="I140" s="166">
        <v>0</v>
      </c>
      <c r="J140" s="166">
        <v>0</v>
      </c>
    </row>
    <row r="141" spans="1:10" s="57" customFormat="1" ht="63.75" customHeight="1" x14ac:dyDescent="0.25">
      <c r="A141" s="131"/>
      <c r="B141" s="51" t="s">
        <v>239</v>
      </c>
      <c r="C141" s="134" t="s">
        <v>110</v>
      </c>
      <c r="D141" s="134" t="s">
        <v>29</v>
      </c>
      <c r="E141" s="134" t="s">
        <v>33</v>
      </c>
      <c r="F141" s="134" t="s">
        <v>236</v>
      </c>
      <c r="G141" s="135">
        <v>240</v>
      </c>
      <c r="H141" s="166">
        <v>200</v>
      </c>
      <c r="I141" s="166">
        <v>200</v>
      </c>
      <c r="J141" s="166">
        <v>200</v>
      </c>
    </row>
    <row r="142" spans="1:10" s="14" customFormat="1" ht="41.25" customHeight="1" x14ac:dyDescent="0.2">
      <c r="A142" s="118"/>
      <c r="B142" s="121" t="s">
        <v>127</v>
      </c>
      <c r="C142" s="104" t="s">
        <v>110</v>
      </c>
      <c r="D142" s="104" t="s">
        <v>29</v>
      </c>
      <c r="E142" s="104" t="s">
        <v>35</v>
      </c>
      <c r="F142" s="104" t="s">
        <v>168</v>
      </c>
      <c r="G142" s="106"/>
      <c r="H142" s="164">
        <f>H145</f>
        <v>500</v>
      </c>
      <c r="I142" s="164">
        <f>I145</f>
        <v>500</v>
      </c>
      <c r="J142" s="164">
        <f>J145</f>
        <v>500</v>
      </c>
    </row>
    <row r="143" spans="1:10" s="14" customFormat="1" ht="25.5" hidden="1" x14ac:dyDescent="0.2">
      <c r="A143" s="118"/>
      <c r="B143" s="97" t="s">
        <v>106</v>
      </c>
      <c r="C143" s="98" t="s">
        <v>110</v>
      </c>
      <c r="D143" s="98" t="s">
        <v>29</v>
      </c>
      <c r="E143" s="98" t="s">
        <v>35</v>
      </c>
      <c r="F143" s="98" t="s">
        <v>169</v>
      </c>
      <c r="G143" s="111"/>
      <c r="H143" s="165">
        <v>0</v>
      </c>
      <c r="I143" s="165">
        <v>0</v>
      </c>
      <c r="J143" s="165">
        <v>0</v>
      </c>
    </row>
    <row r="144" spans="1:10" s="14" customFormat="1" ht="36.75" hidden="1" customHeight="1" x14ac:dyDescent="0.25">
      <c r="A144" s="118"/>
      <c r="B144" s="46" t="s">
        <v>128</v>
      </c>
      <c r="C144" s="98" t="s">
        <v>110</v>
      </c>
      <c r="D144" s="98" t="s">
        <v>29</v>
      </c>
      <c r="E144" s="98" t="s">
        <v>35</v>
      </c>
      <c r="F144" s="98" t="s">
        <v>170</v>
      </c>
      <c r="G144" s="99"/>
      <c r="H144" s="165">
        <v>0</v>
      </c>
      <c r="I144" s="165">
        <v>0</v>
      </c>
      <c r="J144" s="165">
        <v>0</v>
      </c>
    </row>
    <row r="145" spans="1:10" ht="38.25" customHeight="1" x14ac:dyDescent="0.2">
      <c r="A145" s="117"/>
      <c r="B145" s="136" t="s">
        <v>293</v>
      </c>
      <c r="C145" s="98" t="s">
        <v>110</v>
      </c>
      <c r="D145" s="98" t="s">
        <v>29</v>
      </c>
      <c r="E145" s="98" t="s">
        <v>35</v>
      </c>
      <c r="F145" s="98" t="s">
        <v>170</v>
      </c>
      <c r="G145" s="124">
        <v>240</v>
      </c>
      <c r="H145" s="165">
        <v>500</v>
      </c>
      <c r="I145" s="165">
        <v>500</v>
      </c>
      <c r="J145" s="165">
        <v>500</v>
      </c>
    </row>
    <row r="146" spans="1:10" s="14" customFormat="1" ht="17.25" customHeight="1" x14ac:dyDescent="0.2">
      <c r="A146" s="118">
        <v>4</v>
      </c>
      <c r="B146" s="119" t="s">
        <v>47</v>
      </c>
      <c r="C146" s="104" t="s">
        <v>110</v>
      </c>
      <c r="D146" s="104" t="s">
        <v>34</v>
      </c>
      <c r="E146" s="104" t="s">
        <v>28</v>
      </c>
      <c r="F146" s="104"/>
      <c r="G146" s="120"/>
      <c r="H146" s="167">
        <f>H147+H171+H190</f>
        <v>13746.199999999999</v>
      </c>
      <c r="I146" s="167">
        <f>I147+I171+I190</f>
        <v>11327</v>
      </c>
      <c r="J146" s="167">
        <f>J147+J171+J190</f>
        <v>11067</v>
      </c>
    </row>
    <row r="147" spans="1:10" s="14" customFormat="1" ht="17.25" customHeight="1" x14ac:dyDescent="0.2">
      <c r="A147" s="118"/>
      <c r="B147" s="93" t="s">
        <v>48</v>
      </c>
      <c r="C147" s="104" t="s">
        <v>110</v>
      </c>
      <c r="D147" s="105" t="s">
        <v>34</v>
      </c>
      <c r="E147" s="105" t="s">
        <v>27</v>
      </c>
      <c r="F147" s="104"/>
      <c r="G147" s="120"/>
      <c r="H147" s="164">
        <f>H148+H166</f>
        <v>822</v>
      </c>
      <c r="I147" s="164">
        <f>I148+I166</f>
        <v>822</v>
      </c>
      <c r="J147" s="164">
        <f>J148+J166</f>
        <v>822</v>
      </c>
    </row>
    <row r="148" spans="1:10" s="14" customFormat="1" ht="87.75" customHeight="1" x14ac:dyDescent="0.25">
      <c r="A148" s="118"/>
      <c r="B148" s="45" t="s">
        <v>294</v>
      </c>
      <c r="C148" s="104" t="s">
        <v>110</v>
      </c>
      <c r="D148" s="105" t="s">
        <v>34</v>
      </c>
      <c r="E148" s="137" t="s">
        <v>27</v>
      </c>
      <c r="F148" s="105" t="s">
        <v>171</v>
      </c>
      <c r="G148" s="106"/>
      <c r="H148" s="167">
        <f>H161+H156</f>
        <v>702</v>
      </c>
      <c r="I148" s="167">
        <f>I161+I156</f>
        <v>702</v>
      </c>
      <c r="J148" s="167">
        <f>J161+J156</f>
        <v>702</v>
      </c>
    </row>
    <row r="149" spans="1:10" s="14" customFormat="1" ht="165" hidden="1" x14ac:dyDescent="0.25">
      <c r="A149" s="118"/>
      <c r="B149" s="46" t="s">
        <v>129</v>
      </c>
      <c r="C149" s="98" t="s">
        <v>110</v>
      </c>
      <c r="D149" s="110" t="s">
        <v>34</v>
      </c>
      <c r="E149" s="110" t="s">
        <v>27</v>
      </c>
      <c r="F149" s="98" t="s">
        <v>130</v>
      </c>
      <c r="G149" s="111"/>
      <c r="H149" s="165">
        <f>H150+H152</f>
        <v>0</v>
      </c>
      <c r="I149" s="165">
        <f>I150+I152</f>
        <v>0</v>
      </c>
      <c r="J149" s="165">
        <f>J150+J152</f>
        <v>0</v>
      </c>
    </row>
    <row r="150" spans="1:10" s="14" customFormat="1" ht="180" hidden="1" x14ac:dyDescent="0.25">
      <c r="A150" s="118"/>
      <c r="B150" s="46" t="s">
        <v>143</v>
      </c>
      <c r="C150" s="98" t="s">
        <v>110</v>
      </c>
      <c r="D150" s="110" t="s">
        <v>34</v>
      </c>
      <c r="E150" s="110" t="s">
        <v>27</v>
      </c>
      <c r="F150" s="98" t="s">
        <v>144</v>
      </c>
      <c r="G150" s="111"/>
      <c r="H150" s="165">
        <f>H151</f>
        <v>0</v>
      </c>
      <c r="I150" s="165">
        <f>I151</f>
        <v>0</v>
      </c>
      <c r="J150" s="165">
        <f>J151</f>
        <v>0</v>
      </c>
    </row>
    <row r="151" spans="1:10" ht="38.25" hidden="1" x14ac:dyDescent="0.2">
      <c r="A151" s="117"/>
      <c r="B151" s="97" t="s">
        <v>142</v>
      </c>
      <c r="C151" s="98" t="s">
        <v>110</v>
      </c>
      <c r="D151" s="98" t="s">
        <v>34</v>
      </c>
      <c r="E151" s="98" t="s">
        <v>27</v>
      </c>
      <c r="F151" s="98" t="s">
        <v>144</v>
      </c>
      <c r="G151" s="124">
        <v>400</v>
      </c>
      <c r="H151" s="165">
        <v>0</v>
      </c>
      <c r="I151" s="165">
        <v>0</v>
      </c>
      <c r="J151" s="165">
        <v>0</v>
      </c>
    </row>
    <row r="152" spans="1:10" s="14" customFormat="1" ht="180" hidden="1" x14ac:dyDescent="0.25">
      <c r="A152" s="118"/>
      <c r="B152" s="46" t="s">
        <v>131</v>
      </c>
      <c r="C152" s="98" t="s">
        <v>110</v>
      </c>
      <c r="D152" s="110" t="s">
        <v>34</v>
      </c>
      <c r="E152" s="110" t="s">
        <v>27</v>
      </c>
      <c r="F152" s="98" t="s">
        <v>132</v>
      </c>
      <c r="G152" s="111"/>
      <c r="H152" s="165">
        <f>H153</f>
        <v>0</v>
      </c>
      <c r="I152" s="165">
        <f>I153</f>
        <v>0</v>
      </c>
      <c r="J152" s="165">
        <f>J153</f>
        <v>0</v>
      </c>
    </row>
    <row r="153" spans="1:10" ht="38.25" hidden="1" x14ac:dyDescent="0.2">
      <c r="A153" s="117"/>
      <c r="B153" s="97" t="s">
        <v>142</v>
      </c>
      <c r="C153" s="98" t="s">
        <v>110</v>
      </c>
      <c r="D153" s="98" t="s">
        <v>34</v>
      </c>
      <c r="E153" s="98" t="s">
        <v>27</v>
      </c>
      <c r="F153" s="98" t="s">
        <v>133</v>
      </c>
      <c r="G153" s="124">
        <v>400</v>
      </c>
      <c r="H153" s="165">
        <v>0</v>
      </c>
      <c r="I153" s="165">
        <v>0</v>
      </c>
      <c r="J153" s="165">
        <v>0</v>
      </c>
    </row>
    <row r="154" spans="1:10" s="14" customFormat="1" ht="180" hidden="1" x14ac:dyDescent="0.25">
      <c r="A154" s="118"/>
      <c r="B154" s="46" t="s">
        <v>143</v>
      </c>
      <c r="C154" s="98" t="s">
        <v>110</v>
      </c>
      <c r="D154" s="110" t="s">
        <v>34</v>
      </c>
      <c r="E154" s="110" t="s">
        <v>27</v>
      </c>
      <c r="F154" s="98" t="s">
        <v>145</v>
      </c>
      <c r="G154" s="111"/>
      <c r="H154" s="165">
        <f>H155</f>
        <v>0</v>
      </c>
      <c r="I154" s="165">
        <f>I155</f>
        <v>0</v>
      </c>
      <c r="J154" s="165">
        <f>J155</f>
        <v>0</v>
      </c>
    </row>
    <row r="155" spans="1:10" ht="38.25" hidden="1" x14ac:dyDescent="0.2">
      <c r="A155" s="117"/>
      <c r="B155" s="97" t="s">
        <v>142</v>
      </c>
      <c r="C155" s="98" t="s">
        <v>110</v>
      </c>
      <c r="D155" s="98" t="s">
        <v>34</v>
      </c>
      <c r="E155" s="98" t="s">
        <v>27</v>
      </c>
      <c r="F155" s="98" t="s">
        <v>145</v>
      </c>
      <c r="G155" s="124">
        <v>400</v>
      </c>
      <c r="H155" s="165">
        <v>0</v>
      </c>
      <c r="I155" s="165">
        <v>0</v>
      </c>
      <c r="J155" s="165">
        <v>0</v>
      </c>
    </row>
    <row r="156" spans="1:10" s="14" customFormat="1" ht="171" hidden="1" x14ac:dyDescent="0.2">
      <c r="A156" s="118"/>
      <c r="B156" s="49" t="s">
        <v>129</v>
      </c>
      <c r="C156" s="104" t="s">
        <v>110</v>
      </c>
      <c r="D156" s="105" t="s">
        <v>34</v>
      </c>
      <c r="E156" s="105" t="s">
        <v>27</v>
      </c>
      <c r="F156" s="104" t="s">
        <v>189</v>
      </c>
      <c r="G156" s="106"/>
      <c r="H156" s="167">
        <f>H158+H160</f>
        <v>0</v>
      </c>
      <c r="I156" s="167">
        <f>I158+I160</f>
        <v>0</v>
      </c>
      <c r="J156" s="167">
        <f>J158+J160</f>
        <v>0</v>
      </c>
    </row>
    <row r="157" spans="1:10" s="14" customFormat="1" ht="180" hidden="1" x14ac:dyDescent="0.25">
      <c r="A157" s="118"/>
      <c r="B157" s="46" t="s">
        <v>131</v>
      </c>
      <c r="C157" s="98" t="s">
        <v>110</v>
      </c>
      <c r="D157" s="98" t="s">
        <v>34</v>
      </c>
      <c r="E157" s="98" t="s">
        <v>27</v>
      </c>
      <c r="F157" s="98" t="s">
        <v>186</v>
      </c>
      <c r="G157" s="138"/>
      <c r="H157" s="169">
        <f>H158</f>
        <v>0</v>
      </c>
      <c r="I157" s="169">
        <f>I158</f>
        <v>0</v>
      </c>
      <c r="J157" s="169">
        <f>J158</f>
        <v>0</v>
      </c>
    </row>
    <row r="158" spans="1:10" ht="28.5" hidden="1" customHeight="1" x14ac:dyDescent="0.2">
      <c r="A158" s="117"/>
      <c r="B158" s="97" t="s">
        <v>142</v>
      </c>
      <c r="C158" s="98" t="s">
        <v>110</v>
      </c>
      <c r="D158" s="98" t="s">
        <v>34</v>
      </c>
      <c r="E158" s="98" t="s">
        <v>27</v>
      </c>
      <c r="F158" s="98" t="s">
        <v>186</v>
      </c>
      <c r="G158" s="124">
        <v>412</v>
      </c>
      <c r="H158" s="165">
        <v>0</v>
      </c>
      <c r="I158" s="165">
        <v>0</v>
      </c>
      <c r="J158" s="165">
        <v>0</v>
      </c>
    </row>
    <row r="159" spans="1:10" s="14" customFormat="1" ht="195" hidden="1" x14ac:dyDescent="0.25">
      <c r="A159" s="118"/>
      <c r="B159" s="46" t="s">
        <v>188</v>
      </c>
      <c r="C159" s="98" t="s">
        <v>110</v>
      </c>
      <c r="D159" s="110" t="s">
        <v>34</v>
      </c>
      <c r="E159" s="110" t="s">
        <v>27</v>
      </c>
      <c r="F159" s="98" t="s">
        <v>187</v>
      </c>
      <c r="G159" s="111"/>
      <c r="H159" s="165">
        <f>H160</f>
        <v>0</v>
      </c>
      <c r="I159" s="165">
        <f>I160</f>
        <v>0</v>
      </c>
      <c r="J159" s="165">
        <f>J160</f>
        <v>0</v>
      </c>
    </row>
    <row r="160" spans="1:10" ht="38.25" hidden="1" x14ac:dyDescent="0.2">
      <c r="A160" s="117"/>
      <c r="B160" s="97" t="s">
        <v>142</v>
      </c>
      <c r="C160" s="98" t="s">
        <v>110</v>
      </c>
      <c r="D160" s="98" t="s">
        <v>34</v>
      </c>
      <c r="E160" s="98" t="s">
        <v>27</v>
      </c>
      <c r="F160" s="98" t="s">
        <v>187</v>
      </c>
      <c r="G160" s="124">
        <v>412</v>
      </c>
      <c r="H160" s="165">
        <v>0</v>
      </c>
      <c r="I160" s="165">
        <v>0</v>
      </c>
      <c r="J160" s="165">
        <v>0</v>
      </c>
    </row>
    <row r="161" spans="1:10" s="14" customFormat="1" ht="32.25" customHeight="1" x14ac:dyDescent="0.2">
      <c r="A161" s="118"/>
      <c r="B161" s="66" t="s">
        <v>217</v>
      </c>
      <c r="C161" s="104" t="s">
        <v>110</v>
      </c>
      <c r="D161" s="105" t="s">
        <v>34</v>
      </c>
      <c r="E161" s="105" t="s">
        <v>27</v>
      </c>
      <c r="F161" s="104" t="s">
        <v>190</v>
      </c>
      <c r="G161" s="106"/>
      <c r="H161" s="167">
        <f>H162</f>
        <v>702</v>
      </c>
      <c r="I161" s="167">
        <f>I162</f>
        <v>702</v>
      </c>
      <c r="J161" s="167">
        <f>J162</f>
        <v>702</v>
      </c>
    </row>
    <row r="162" spans="1:10" s="14" customFormat="1" ht="33.75" customHeight="1" x14ac:dyDescent="0.2">
      <c r="A162" s="118"/>
      <c r="B162" s="62" t="s">
        <v>290</v>
      </c>
      <c r="C162" s="98" t="s">
        <v>110</v>
      </c>
      <c r="D162" s="98" t="s">
        <v>34</v>
      </c>
      <c r="E162" s="98" t="s">
        <v>27</v>
      </c>
      <c r="F162" s="98" t="s">
        <v>185</v>
      </c>
      <c r="G162" s="138"/>
      <c r="H162" s="169">
        <f>H163+H164+H165</f>
        <v>702</v>
      </c>
      <c r="I162" s="169">
        <f>I163+I164+I165</f>
        <v>702</v>
      </c>
      <c r="J162" s="169">
        <f>J163+J164+J165</f>
        <v>702</v>
      </c>
    </row>
    <row r="163" spans="1:10" ht="25.5" x14ac:dyDescent="0.2">
      <c r="A163" s="117"/>
      <c r="B163" s="97" t="s">
        <v>75</v>
      </c>
      <c r="C163" s="98" t="s">
        <v>110</v>
      </c>
      <c r="D163" s="98" t="s">
        <v>34</v>
      </c>
      <c r="E163" s="98" t="s">
        <v>27</v>
      </c>
      <c r="F163" s="98" t="s">
        <v>185</v>
      </c>
      <c r="G163" s="124">
        <v>240</v>
      </c>
      <c r="H163" s="165">
        <f>1000-240-59</f>
        <v>701</v>
      </c>
      <c r="I163" s="165">
        <f>1000-240-59</f>
        <v>701</v>
      </c>
      <c r="J163" s="165">
        <f>1000-240-59</f>
        <v>701</v>
      </c>
    </row>
    <row r="164" spans="1:10" ht="25.5" x14ac:dyDescent="0.2">
      <c r="A164" s="117"/>
      <c r="B164" s="97" t="s">
        <v>75</v>
      </c>
      <c r="C164" s="98" t="s">
        <v>110</v>
      </c>
      <c r="D164" s="98" t="s">
        <v>34</v>
      </c>
      <c r="E164" s="98" t="s">
        <v>27</v>
      </c>
      <c r="F164" s="98" t="s">
        <v>185</v>
      </c>
      <c r="G164" s="124">
        <v>853</v>
      </c>
      <c r="H164" s="165">
        <v>1</v>
      </c>
      <c r="I164" s="165">
        <v>1</v>
      </c>
      <c r="J164" s="165">
        <v>1</v>
      </c>
    </row>
    <row r="165" spans="1:10" ht="51" hidden="1" x14ac:dyDescent="0.2">
      <c r="A165" s="117"/>
      <c r="B165" s="127" t="s">
        <v>229</v>
      </c>
      <c r="C165" s="98" t="s">
        <v>110</v>
      </c>
      <c r="D165" s="98" t="s">
        <v>34</v>
      </c>
      <c r="E165" s="98" t="s">
        <v>27</v>
      </c>
      <c r="F165" s="98" t="s">
        <v>185</v>
      </c>
      <c r="G165" s="124">
        <v>632</v>
      </c>
      <c r="H165" s="165">
        <v>0</v>
      </c>
      <c r="I165" s="165">
        <v>0</v>
      </c>
      <c r="J165" s="165">
        <v>0</v>
      </c>
    </row>
    <row r="166" spans="1:10" s="14" customFormat="1" ht="29.25" customHeight="1" x14ac:dyDescent="0.2">
      <c r="A166" s="118"/>
      <c r="B166" s="139" t="s">
        <v>103</v>
      </c>
      <c r="C166" s="104" t="s">
        <v>110</v>
      </c>
      <c r="D166" s="104" t="s">
        <v>34</v>
      </c>
      <c r="E166" s="104" t="s">
        <v>27</v>
      </c>
      <c r="F166" s="104" t="s">
        <v>152</v>
      </c>
      <c r="G166" s="108"/>
      <c r="H166" s="167">
        <f t="shared" ref="H166:J169" si="5">H167</f>
        <v>120</v>
      </c>
      <c r="I166" s="167">
        <f t="shared" si="5"/>
        <v>120</v>
      </c>
      <c r="J166" s="167">
        <f t="shared" si="5"/>
        <v>120</v>
      </c>
    </row>
    <row r="167" spans="1:10" s="14" customFormat="1" ht="25.5" customHeight="1" x14ac:dyDescent="0.2">
      <c r="A167" s="118"/>
      <c r="B167" s="97" t="s">
        <v>127</v>
      </c>
      <c r="C167" s="98" t="s">
        <v>110</v>
      </c>
      <c r="D167" s="98" t="s">
        <v>34</v>
      </c>
      <c r="E167" s="98" t="s">
        <v>27</v>
      </c>
      <c r="F167" s="98" t="s">
        <v>168</v>
      </c>
      <c r="G167" s="99"/>
      <c r="H167" s="165">
        <f t="shared" si="5"/>
        <v>120</v>
      </c>
      <c r="I167" s="165">
        <f t="shared" si="5"/>
        <v>120</v>
      </c>
      <c r="J167" s="165">
        <f t="shared" si="5"/>
        <v>120</v>
      </c>
    </row>
    <row r="168" spans="1:10" s="14" customFormat="1" ht="25.5" x14ac:dyDescent="0.2">
      <c r="A168" s="118"/>
      <c r="B168" s="97" t="s">
        <v>106</v>
      </c>
      <c r="C168" s="98" t="s">
        <v>110</v>
      </c>
      <c r="D168" s="98" t="s">
        <v>34</v>
      </c>
      <c r="E168" s="98" t="s">
        <v>27</v>
      </c>
      <c r="F168" s="98" t="s">
        <v>169</v>
      </c>
      <c r="G168" s="99"/>
      <c r="H168" s="165">
        <f t="shared" si="5"/>
        <v>120</v>
      </c>
      <c r="I168" s="165">
        <f t="shared" si="5"/>
        <v>120</v>
      </c>
      <c r="J168" s="165">
        <f t="shared" si="5"/>
        <v>120</v>
      </c>
    </row>
    <row r="169" spans="1:10" s="14" customFormat="1" ht="60" x14ac:dyDescent="0.25">
      <c r="A169" s="118"/>
      <c r="B169" s="46" t="s">
        <v>134</v>
      </c>
      <c r="C169" s="98" t="s">
        <v>110</v>
      </c>
      <c r="D169" s="98" t="s">
        <v>34</v>
      </c>
      <c r="E169" s="98" t="s">
        <v>27</v>
      </c>
      <c r="F169" s="98" t="s">
        <v>172</v>
      </c>
      <c r="G169" s="138"/>
      <c r="H169" s="169">
        <f t="shared" si="5"/>
        <v>120</v>
      </c>
      <c r="I169" s="169">
        <f t="shared" si="5"/>
        <v>120</v>
      </c>
      <c r="J169" s="169">
        <f t="shared" si="5"/>
        <v>120</v>
      </c>
    </row>
    <row r="170" spans="1:10" ht="25.5" x14ac:dyDescent="0.2">
      <c r="A170" s="117"/>
      <c r="B170" s="97" t="s">
        <v>75</v>
      </c>
      <c r="C170" s="98" t="s">
        <v>110</v>
      </c>
      <c r="D170" s="98" t="s">
        <v>34</v>
      </c>
      <c r="E170" s="98" t="s">
        <v>27</v>
      </c>
      <c r="F170" s="98" t="s">
        <v>172</v>
      </c>
      <c r="G170" s="124">
        <v>240</v>
      </c>
      <c r="H170" s="165">
        <v>120</v>
      </c>
      <c r="I170" s="165">
        <v>120</v>
      </c>
      <c r="J170" s="165">
        <v>120</v>
      </c>
    </row>
    <row r="171" spans="1:10" s="14" customFormat="1" ht="21" customHeight="1" x14ac:dyDescent="0.2">
      <c r="A171" s="118"/>
      <c r="B171" s="93" t="s">
        <v>135</v>
      </c>
      <c r="C171" s="104" t="s">
        <v>110</v>
      </c>
      <c r="D171" s="104" t="s">
        <v>34</v>
      </c>
      <c r="E171" s="104" t="s">
        <v>32</v>
      </c>
      <c r="F171" s="105"/>
      <c r="G171" s="140"/>
      <c r="H171" s="170">
        <f>H179+H182</f>
        <v>542.1</v>
      </c>
      <c r="I171" s="170">
        <f>I179+I182</f>
        <v>2165</v>
      </c>
      <c r="J171" s="170">
        <f>J179+J182</f>
        <v>100</v>
      </c>
    </row>
    <row r="172" spans="1:10" ht="78" hidden="1" customHeight="1" x14ac:dyDescent="0.25">
      <c r="A172" s="117"/>
      <c r="B172" s="43" t="s">
        <v>167</v>
      </c>
      <c r="C172" s="104" t="s">
        <v>110</v>
      </c>
      <c r="D172" s="104" t="s">
        <v>34</v>
      </c>
      <c r="E172" s="104" t="s">
        <v>32</v>
      </c>
      <c r="F172" s="104" t="s">
        <v>165</v>
      </c>
      <c r="G172" s="125"/>
      <c r="H172" s="168">
        <f>H175+H177</f>
        <v>0</v>
      </c>
      <c r="I172" s="168">
        <f>I175+I177</f>
        <v>0</v>
      </c>
      <c r="J172" s="168">
        <f>J175+J177</f>
        <v>0</v>
      </c>
    </row>
    <row r="173" spans="1:10" ht="93.75" hidden="1" customHeight="1" x14ac:dyDescent="0.25">
      <c r="A173" s="117"/>
      <c r="B173" s="44" t="s">
        <v>149</v>
      </c>
      <c r="C173" s="98" t="s">
        <v>110</v>
      </c>
      <c r="D173" s="98" t="s">
        <v>29</v>
      </c>
      <c r="E173" s="98" t="s">
        <v>33</v>
      </c>
      <c r="F173" s="98" t="s">
        <v>150</v>
      </c>
      <c r="G173" s="124"/>
      <c r="H173" s="166">
        <f>H174</f>
        <v>0</v>
      </c>
      <c r="I173" s="166">
        <f>I174</f>
        <v>0</v>
      </c>
      <c r="J173" s="166">
        <f>J174</f>
        <v>0</v>
      </c>
    </row>
    <row r="174" spans="1:10" ht="25.5" hidden="1" x14ac:dyDescent="0.2">
      <c r="A174" s="117"/>
      <c r="B174" s="97" t="s">
        <v>75</v>
      </c>
      <c r="C174" s="98" t="s">
        <v>110</v>
      </c>
      <c r="D174" s="98" t="s">
        <v>29</v>
      </c>
      <c r="E174" s="98" t="s">
        <v>33</v>
      </c>
      <c r="F174" s="98" t="s">
        <v>150</v>
      </c>
      <c r="G174" s="124">
        <v>240</v>
      </c>
      <c r="H174" s="166">
        <v>0</v>
      </c>
      <c r="I174" s="166">
        <v>0</v>
      </c>
      <c r="J174" s="166">
        <v>0</v>
      </c>
    </row>
    <row r="175" spans="1:10" ht="93.75" hidden="1" customHeight="1" x14ac:dyDescent="0.25">
      <c r="A175" s="117"/>
      <c r="B175" s="44" t="s">
        <v>149</v>
      </c>
      <c r="C175" s="98" t="s">
        <v>110</v>
      </c>
      <c r="D175" s="98" t="s">
        <v>34</v>
      </c>
      <c r="E175" s="98" t="s">
        <v>32</v>
      </c>
      <c r="F175" s="98" t="s">
        <v>192</v>
      </c>
      <c r="G175" s="124"/>
      <c r="H175" s="166">
        <v>0</v>
      </c>
      <c r="I175" s="166">
        <v>0</v>
      </c>
      <c r="J175" s="166">
        <v>0</v>
      </c>
    </row>
    <row r="176" spans="1:10" ht="25.5" hidden="1" x14ac:dyDescent="0.2">
      <c r="A176" s="117"/>
      <c r="B176" s="97" t="s">
        <v>75</v>
      </c>
      <c r="C176" s="98" t="s">
        <v>110</v>
      </c>
      <c r="D176" s="98" t="s">
        <v>34</v>
      </c>
      <c r="E176" s="98" t="s">
        <v>32</v>
      </c>
      <c r="F176" s="98" t="s">
        <v>192</v>
      </c>
      <c r="G176" s="124">
        <v>240</v>
      </c>
      <c r="H176" s="166">
        <v>0</v>
      </c>
      <c r="I176" s="166">
        <v>0</v>
      </c>
      <c r="J176" s="166">
        <v>0</v>
      </c>
    </row>
    <row r="177" spans="1:10" ht="93.75" hidden="1" customHeight="1" x14ac:dyDescent="0.25">
      <c r="A177" s="117"/>
      <c r="B177" s="44" t="s">
        <v>120</v>
      </c>
      <c r="C177" s="98" t="s">
        <v>110</v>
      </c>
      <c r="D177" s="98" t="s">
        <v>34</v>
      </c>
      <c r="E177" s="98" t="s">
        <v>32</v>
      </c>
      <c r="F177" s="98" t="s">
        <v>166</v>
      </c>
      <c r="G177" s="124"/>
      <c r="H177" s="166">
        <f>H178</f>
        <v>0</v>
      </c>
      <c r="I177" s="166">
        <f>I178</f>
        <v>0</v>
      </c>
      <c r="J177" s="166">
        <f>J178</f>
        <v>0</v>
      </c>
    </row>
    <row r="178" spans="1:10" ht="25.5" hidden="1" x14ac:dyDescent="0.2">
      <c r="A178" s="117"/>
      <c r="B178" s="97" t="s">
        <v>75</v>
      </c>
      <c r="C178" s="98" t="s">
        <v>110</v>
      </c>
      <c r="D178" s="98" t="s">
        <v>34</v>
      </c>
      <c r="E178" s="98" t="s">
        <v>32</v>
      </c>
      <c r="F178" s="98" t="s">
        <v>166</v>
      </c>
      <c r="G178" s="124">
        <v>240</v>
      </c>
      <c r="H178" s="166">
        <v>0</v>
      </c>
      <c r="I178" s="166">
        <v>0</v>
      </c>
      <c r="J178" s="166">
        <v>0</v>
      </c>
    </row>
    <row r="179" spans="1:10" s="14" customFormat="1" ht="94.5" customHeight="1" x14ac:dyDescent="0.25">
      <c r="A179" s="118"/>
      <c r="B179" s="54" t="s">
        <v>260</v>
      </c>
      <c r="C179" s="104" t="s">
        <v>110</v>
      </c>
      <c r="D179" s="104" t="s">
        <v>34</v>
      </c>
      <c r="E179" s="104" t="s">
        <v>32</v>
      </c>
      <c r="F179" s="104" t="s">
        <v>234</v>
      </c>
      <c r="G179" s="108"/>
      <c r="H179" s="168">
        <f>H180+H181</f>
        <v>442.1</v>
      </c>
      <c r="I179" s="168">
        <f>I180+I181</f>
        <v>2065</v>
      </c>
      <c r="J179" s="168">
        <f>J180+J181</f>
        <v>0</v>
      </c>
    </row>
    <row r="180" spans="1:10" s="14" customFormat="1" ht="59.25" customHeight="1" x14ac:dyDescent="0.25">
      <c r="A180" s="118"/>
      <c r="B180" s="55" t="s">
        <v>242</v>
      </c>
      <c r="C180" s="98" t="s">
        <v>110</v>
      </c>
      <c r="D180" s="98" t="s">
        <v>34</v>
      </c>
      <c r="E180" s="98" t="s">
        <v>32</v>
      </c>
      <c r="F180" s="98" t="s">
        <v>233</v>
      </c>
      <c r="G180" s="138" t="s">
        <v>240</v>
      </c>
      <c r="H180" s="171">
        <v>442.1</v>
      </c>
      <c r="I180" s="171">
        <v>2065</v>
      </c>
      <c r="J180" s="171">
        <v>0</v>
      </c>
    </row>
    <row r="181" spans="1:10" s="14" customFormat="1" ht="49.5" hidden="1" customHeight="1" x14ac:dyDescent="0.25">
      <c r="A181" s="118"/>
      <c r="B181" s="55" t="s">
        <v>237</v>
      </c>
      <c r="C181" s="98" t="s">
        <v>110</v>
      </c>
      <c r="D181" s="98" t="s">
        <v>34</v>
      </c>
      <c r="E181" s="98" t="s">
        <v>32</v>
      </c>
      <c r="F181" s="98" t="s">
        <v>233</v>
      </c>
      <c r="G181" s="138" t="s">
        <v>240</v>
      </c>
      <c r="H181" s="171">
        <v>0</v>
      </c>
      <c r="I181" s="171">
        <v>0</v>
      </c>
      <c r="J181" s="171">
        <v>0</v>
      </c>
    </row>
    <row r="182" spans="1:10" s="14" customFormat="1" ht="28.5" customHeight="1" x14ac:dyDescent="0.2">
      <c r="A182" s="118"/>
      <c r="B182" s="139" t="s">
        <v>103</v>
      </c>
      <c r="C182" s="104" t="s">
        <v>110</v>
      </c>
      <c r="D182" s="104" t="s">
        <v>34</v>
      </c>
      <c r="E182" s="104" t="s">
        <v>32</v>
      </c>
      <c r="F182" s="104" t="s">
        <v>152</v>
      </c>
      <c r="G182" s="108"/>
      <c r="H182" s="168">
        <f>H183</f>
        <v>100</v>
      </c>
      <c r="I182" s="168">
        <f>I183</f>
        <v>100</v>
      </c>
      <c r="J182" s="168">
        <f>J183</f>
        <v>100</v>
      </c>
    </row>
    <row r="183" spans="1:10" s="14" customFormat="1" ht="45.75" thickBot="1" x14ac:dyDescent="0.3">
      <c r="A183" s="118"/>
      <c r="B183" s="46" t="s">
        <v>136</v>
      </c>
      <c r="C183" s="98" t="s">
        <v>110</v>
      </c>
      <c r="D183" s="98" t="s">
        <v>34</v>
      </c>
      <c r="E183" s="98" t="s">
        <v>32</v>
      </c>
      <c r="F183" s="98" t="s">
        <v>173</v>
      </c>
      <c r="G183" s="138" t="s">
        <v>71</v>
      </c>
      <c r="H183" s="171">
        <v>100</v>
      </c>
      <c r="I183" s="171">
        <v>100</v>
      </c>
      <c r="J183" s="171">
        <v>100</v>
      </c>
    </row>
    <row r="184" spans="1:10" ht="26.25" hidden="1" thickBot="1" x14ac:dyDescent="0.25">
      <c r="A184" s="117"/>
      <c r="B184" s="97" t="s">
        <v>75</v>
      </c>
      <c r="C184" s="98" t="s">
        <v>110</v>
      </c>
      <c r="D184" s="98" t="s">
        <v>34</v>
      </c>
      <c r="E184" s="98" t="s">
        <v>32</v>
      </c>
      <c r="F184" s="98" t="s">
        <v>173</v>
      </c>
      <c r="G184" s="124">
        <v>240</v>
      </c>
      <c r="H184" s="165">
        <v>0</v>
      </c>
      <c r="I184" s="165">
        <v>0</v>
      </c>
      <c r="J184" s="165">
        <v>0</v>
      </c>
    </row>
    <row r="185" spans="1:10" s="14" customFormat="1" ht="80.25" hidden="1" customHeight="1" x14ac:dyDescent="0.25">
      <c r="A185" s="118"/>
      <c r="B185" s="43" t="s">
        <v>119</v>
      </c>
      <c r="C185" s="104" t="s">
        <v>110</v>
      </c>
      <c r="D185" s="104" t="s">
        <v>34</v>
      </c>
      <c r="E185" s="104" t="s">
        <v>32</v>
      </c>
      <c r="F185" s="105" t="s">
        <v>121</v>
      </c>
      <c r="G185" s="140"/>
      <c r="H185" s="172">
        <f>H186+H188</f>
        <v>0</v>
      </c>
      <c r="I185" s="172">
        <f>I186+I188</f>
        <v>0</v>
      </c>
      <c r="J185" s="172">
        <f>J186+J188</f>
        <v>0</v>
      </c>
    </row>
    <row r="186" spans="1:10" s="14" customFormat="1" ht="91.5" hidden="1" customHeight="1" x14ac:dyDescent="0.25">
      <c r="A186" s="118"/>
      <c r="B186" s="44" t="s">
        <v>149</v>
      </c>
      <c r="C186" s="98" t="s">
        <v>110</v>
      </c>
      <c r="D186" s="98" t="s">
        <v>34</v>
      </c>
      <c r="E186" s="98" t="s">
        <v>32</v>
      </c>
      <c r="F186" s="110" t="s">
        <v>150</v>
      </c>
      <c r="G186" s="138"/>
      <c r="H186" s="169">
        <f>H187</f>
        <v>0</v>
      </c>
      <c r="I186" s="169">
        <f>I187</f>
        <v>0</v>
      </c>
      <c r="J186" s="169">
        <f>J187</f>
        <v>0</v>
      </c>
    </row>
    <row r="187" spans="1:10" ht="26.25" hidden="1" thickBot="1" x14ac:dyDescent="0.25">
      <c r="A187" s="117"/>
      <c r="B187" s="97" t="s">
        <v>75</v>
      </c>
      <c r="C187" s="98" t="s">
        <v>110</v>
      </c>
      <c r="D187" s="98" t="s">
        <v>34</v>
      </c>
      <c r="E187" s="98" t="s">
        <v>32</v>
      </c>
      <c r="F187" s="98" t="s">
        <v>150</v>
      </c>
      <c r="G187" s="124">
        <v>240</v>
      </c>
      <c r="H187" s="165">
        <v>0</v>
      </c>
      <c r="I187" s="165">
        <v>0</v>
      </c>
      <c r="J187" s="165">
        <v>0</v>
      </c>
    </row>
    <row r="188" spans="1:10" s="14" customFormat="1" ht="91.5" hidden="1" customHeight="1" x14ac:dyDescent="0.25">
      <c r="A188" s="118"/>
      <c r="B188" s="44" t="s">
        <v>120</v>
      </c>
      <c r="C188" s="98" t="s">
        <v>110</v>
      </c>
      <c r="D188" s="98" t="s">
        <v>34</v>
      </c>
      <c r="E188" s="98" t="s">
        <v>32</v>
      </c>
      <c r="F188" s="110" t="s">
        <v>122</v>
      </c>
      <c r="G188" s="138"/>
      <c r="H188" s="169">
        <f>H189</f>
        <v>0</v>
      </c>
      <c r="I188" s="169">
        <f>I189</f>
        <v>0</v>
      </c>
      <c r="J188" s="169">
        <f>J189</f>
        <v>0</v>
      </c>
    </row>
    <row r="189" spans="1:10" ht="26.25" hidden="1" thickBot="1" x14ac:dyDescent="0.25">
      <c r="A189" s="117"/>
      <c r="B189" s="97" t="s">
        <v>75</v>
      </c>
      <c r="C189" s="98" t="s">
        <v>110</v>
      </c>
      <c r="D189" s="98" t="s">
        <v>34</v>
      </c>
      <c r="E189" s="98" t="s">
        <v>32</v>
      </c>
      <c r="F189" s="98" t="s">
        <v>122</v>
      </c>
      <c r="G189" s="124">
        <v>240</v>
      </c>
      <c r="H189" s="173">
        <v>0</v>
      </c>
      <c r="I189" s="173">
        <v>0</v>
      </c>
      <c r="J189" s="173">
        <v>0</v>
      </c>
    </row>
    <row r="190" spans="1:10" ht="25.5" customHeight="1" x14ac:dyDescent="0.2">
      <c r="A190" s="118">
        <v>5</v>
      </c>
      <c r="B190" s="93" t="s">
        <v>151</v>
      </c>
      <c r="C190" s="104" t="s">
        <v>110</v>
      </c>
      <c r="D190" s="104" t="s">
        <v>34</v>
      </c>
      <c r="E190" s="104" t="s">
        <v>31</v>
      </c>
      <c r="F190" s="98"/>
      <c r="G190" s="141"/>
      <c r="H190" s="174">
        <f>H191+H228+H235</f>
        <v>12382.099999999999</v>
      </c>
      <c r="I190" s="174">
        <f>I191+I228+I235</f>
        <v>8340</v>
      </c>
      <c r="J190" s="174">
        <f>J191+J228+J235</f>
        <v>10145</v>
      </c>
    </row>
    <row r="191" spans="1:10" s="14" customFormat="1" ht="117" customHeight="1" x14ac:dyDescent="0.25">
      <c r="A191" s="118"/>
      <c r="B191" s="43" t="s">
        <v>261</v>
      </c>
      <c r="C191" s="104" t="s">
        <v>110</v>
      </c>
      <c r="D191" s="104" t="s">
        <v>34</v>
      </c>
      <c r="E191" s="104" t="s">
        <v>31</v>
      </c>
      <c r="F191" s="105" t="s">
        <v>174</v>
      </c>
      <c r="G191" s="140"/>
      <c r="H191" s="175">
        <f>H194+H201+H204+H217+H192+H193</f>
        <v>11806.699999999999</v>
      </c>
      <c r="I191" s="175">
        <f>I194+I201+I204+I217+I192+I193</f>
        <v>8340</v>
      </c>
      <c r="J191" s="175">
        <f>J194+J201+J204+J217+J192+J193</f>
        <v>10145</v>
      </c>
    </row>
    <row r="192" spans="1:10" s="14" customFormat="1" ht="56.25" hidden="1" customHeight="1" thickBot="1" x14ac:dyDescent="0.3">
      <c r="A192" s="118"/>
      <c r="B192" s="53" t="s">
        <v>228</v>
      </c>
      <c r="C192" s="104" t="s">
        <v>110</v>
      </c>
      <c r="D192" s="104" t="s">
        <v>34</v>
      </c>
      <c r="E192" s="104" t="s">
        <v>31</v>
      </c>
      <c r="F192" s="105" t="s">
        <v>227</v>
      </c>
      <c r="G192" s="140" t="s">
        <v>71</v>
      </c>
      <c r="H192" s="176">
        <v>0</v>
      </c>
      <c r="I192" s="176">
        <v>0</v>
      </c>
      <c r="J192" s="176">
        <v>0</v>
      </c>
    </row>
    <row r="193" spans="1:10" s="14" customFormat="1" ht="60.75" customHeight="1" thickBot="1" x14ac:dyDescent="0.25">
      <c r="A193" s="118"/>
      <c r="B193" s="60" t="s">
        <v>259</v>
      </c>
      <c r="C193" s="98" t="s">
        <v>110</v>
      </c>
      <c r="D193" s="98" t="s">
        <v>34</v>
      </c>
      <c r="E193" s="98" t="s">
        <v>31</v>
      </c>
      <c r="F193" s="110" t="s">
        <v>255</v>
      </c>
      <c r="G193" s="138" t="s">
        <v>71</v>
      </c>
      <c r="H193" s="177">
        <v>1527.3</v>
      </c>
      <c r="I193" s="177">
        <v>0</v>
      </c>
      <c r="J193" s="177">
        <v>0</v>
      </c>
    </row>
    <row r="194" spans="1:10" s="14" customFormat="1" ht="48" customHeight="1" thickBot="1" x14ac:dyDescent="0.25">
      <c r="A194" s="118"/>
      <c r="B194" s="61" t="s">
        <v>262</v>
      </c>
      <c r="C194" s="98" t="s">
        <v>110</v>
      </c>
      <c r="D194" s="98" t="s">
        <v>34</v>
      </c>
      <c r="E194" s="98" t="s">
        <v>31</v>
      </c>
      <c r="F194" s="98" t="s">
        <v>175</v>
      </c>
      <c r="G194" s="140"/>
      <c r="H194" s="178">
        <f>H195+H197+H199</f>
        <v>4114</v>
      </c>
      <c r="I194" s="178">
        <f>I195+I197+I199</f>
        <v>4000</v>
      </c>
      <c r="J194" s="178">
        <f>J195+J197+J199</f>
        <v>4814</v>
      </c>
    </row>
    <row r="195" spans="1:10" s="16" customFormat="1" ht="55.5" customHeight="1" x14ac:dyDescent="0.2">
      <c r="A195" s="117"/>
      <c r="B195" s="61" t="s">
        <v>263</v>
      </c>
      <c r="C195" s="98" t="s">
        <v>110</v>
      </c>
      <c r="D195" s="98" t="s">
        <v>34</v>
      </c>
      <c r="E195" s="98" t="s">
        <v>31</v>
      </c>
      <c r="F195" s="98" t="s">
        <v>176</v>
      </c>
      <c r="G195" s="99"/>
      <c r="H195" s="179">
        <f>H196</f>
        <v>1600</v>
      </c>
      <c r="I195" s="179">
        <f>I196</f>
        <v>1700</v>
      </c>
      <c r="J195" s="179">
        <f>J196</f>
        <v>1700</v>
      </c>
    </row>
    <row r="196" spans="1:10" ht="25.5" x14ac:dyDescent="0.2">
      <c r="A196" s="117"/>
      <c r="B196" s="97" t="s">
        <v>75</v>
      </c>
      <c r="C196" s="98" t="s">
        <v>110</v>
      </c>
      <c r="D196" s="98" t="s">
        <v>34</v>
      </c>
      <c r="E196" s="98" t="s">
        <v>31</v>
      </c>
      <c r="F196" s="98" t="s">
        <v>176</v>
      </c>
      <c r="G196" s="124">
        <v>240</v>
      </c>
      <c r="H196" s="165">
        <f>1000+300+400-100</f>
        <v>1600</v>
      </c>
      <c r="I196" s="165">
        <f>1000+300+400</f>
        <v>1700</v>
      </c>
      <c r="J196" s="165">
        <f>1000+300+400</f>
        <v>1700</v>
      </c>
    </row>
    <row r="197" spans="1:10" s="16" customFormat="1" ht="40.5" customHeight="1" x14ac:dyDescent="0.2">
      <c r="A197" s="117"/>
      <c r="B197" s="61" t="s">
        <v>264</v>
      </c>
      <c r="C197" s="98" t="s">
        <v>110</v>
      </c>
      <c r="D197" s="98" t="s">
        <v>34</v>
      </c>
      <c r="E197" s="98" t="s">
        <v>31</v>
      </c>
      <c r="F197" s="98" t="s">
        <v>177</v>
      </c>
      <c r="G197" s="99"/>
      <c r="H197" s="165">
        <f>H198</f>
        <v>664</v>
      </c>
      <c r="I197" s="165">
        <f>I198</f>
        <v>500</v>
      </c>
      <c r="J197" s="165">
        <f>J198</f>
        <v>614</v>
      </c>
    </row>
    <row r="198" spans="1:10" ht="30.75" customHeight="1" x14ac:dyDescent="0.2">
      <c r="A198" s="117"/>
      <c r="B198" s="97" t="s">
        <v>75</v>
      </c>
      <c r="C198" s="98" t="s">
        <v>110</v>
      </c>
      <c r="D198" s="98" t="s">
        <v>34</v>
      </c>
      <c r="E198" s="98" t="s">
        <v>31</v>
      </c>
      <c r="F198" s="98" t="s">
        <v>177</v>
      </c>
      <c r="G198" s="124">
        <v>240</v>
      </c>
      <c r="H198" s="166">
        <v>664</v>
      </c>
      <c r="I198" s="166">
        <v>500</v>
      </c>
      <c r="J198" s="166">
        <v>614</v>
      </c>
    </row>
    <row r="199" spans="1:10" ht="27.75" customHeight="1" x14ac:dyDescent="0.25">
      <c r="A199" s="117"/>
      <c r="B199" s="41" t="s">
        <v>265</v>
      </c>
      <c r="C199" s="98" t="s">
        <v>110</v>
      </c>
      <c r="D199" s="98" t="s">
        <v>34</v>
      </c>
      <c r="E199" s="98" t="s">
        <v>31</v>
      </c>
      <c r="F199" s="98" t="s">
        <v>178</v>
      </c>
      <c r="G199" s="99"/>
      <c r="H199" s="165">
        <f>H200</f>
        <v>1850</v>
      </c>
      <c r="I199" s="165">
        <f>I200</f>
        <v>1800</v>
      </c>
      <c r="J199" s="165">
        <f>J200</f>
        <v>2500</v>
      </c>
    </row>
    <row r="200" spans="1:10" ht="25.5" x14ac:dyDescent="0.2">
      <c r="A200" s="117"/>
      <c r="B200" s="97" t="s">
        <v>75</v>
      </c>
      <c r="C200" s="98" t="s">
        <v>110</v>
      </c>
      <c r="D200" s="98" t="s">
        <v>34</v>
      </c>
      <c r="E200" s="98" t="s">
        <v>31</v>
      </c>
      <c r="F200" s="98" t="s">
        <v>178</v>
      </c>
      <c r="G200" s="124">
        <v>240</v>
      </c>
      <c r="H200" s="165">
        <f>2500-650</f>
        <v>1850</v>
      </c>
      <c r="I200" s="165">
        <v>1800</v>
      </c>
      <c r="J200" s="165">
        <v>2500</v>
      </c>
    </row>
    <row r="201" spans="1:10" ht="45.75" customHeight="1" x14ac:dyDescent="0.2">
      <c r="A201" s="117"/>
      <c r="B201" s="62" t="s">
        <v>266</v>
      </c>
      <c r="C201" s="98" t="s">
        <v>110</v>
      </c>
      <c r="D201" s="98" t="s">
        <v>34</v>
      </c>
      <c r="E201" s="98" t="s">
        <v>31</v>
      </c>
      <c r="F201" s="98" t="s">
        <v>179</v>
      </c>
      <c r="G201" s="99"/>
      <c r="H201" s="165">
        <f t="shared" ref="H201:J202" si="6">H202</f>
        <v>1141</v>
      </c>
      <c r="I201" s="165">
        <f t="shared" si="6"/>
        <v>750</v>
      </c>
      <c r="J201" s="165">
        <f t="shared" si="6"/>
        <v>841</v>
      </c>
    </row>
    <row r="202" spans="1:10" ht="42" customHeight="1" x14ac:dyDescent="0.2">
      <c r="A202" s="117"/>
      <c r="B202" s="61" t="s">
        <v>267</v>
      </c>
      <c r="C202" s="98" t="s">
        <v>110</v>
      </c>
      <c r="D202" s="98" t="s">
        <v>34</v>
      </c>
      <c r="E202" s="98" t="s">
        <v>31</v>
      </c>
      <c r="F202" s="98" t="s">
        <v>180</v>
      </c>
      <c r="G202" s="120"/>
      <c r="H202" s="165">
        <f t="shared" si="6"/>
        <v>1141</v>
      </c>
      <c r="I202" s="165">
        <f t="shared" si="6"/>
        <v>750</v>
      </c>
      <c r="J202" s="165">
        <f t="shared" si="6"/>
        <v>841</v>
      </c>
    </row>
    <row r="203" spans="1:10" ht="25.5" x14ac:dyDescent="0.2">
      <c r="A203" s="117"/>
      <c r="B203" s="97" t="s">
        <v>75</v>
      </c>
      <c r="C203" s="98" t="s">
        <v>110</v>
      </c>
      <c r="D203" s="98" t="s">
        <v>34</v>
      </c>
      <c r="E203" s="98" t="s">
        <v>31</v>
      </c>
      <c r="F203" s="98" t="s">
        <v>180</v>
      </c>
      <c r="G203" s="124">
        <v>240</v>
      </c>
      <c r="H203" s="165">
        <f>600+200+41+300</f>
        <v>1141</v>
      </c>
      <c r="I203" s="165">
        <v>750</v>
      </c>
      <c r="J203" s="165">
        <f>600+200+41</f>
        <v>841</v>
      </c>
    </row>
    <row r="204" spans="1:10" ht="45.75" customHeight="1" x14ac:dyDescent="0.2">
      <c r="A204" s="117"/>
      <c r="B204" s="62" t="s">
        <v>268</v>
      </c>
      <c r="C204" s="98" t="s">
        <v>110</v>
      </c>
      <c r="D204" s="98" t="s">
        <v>34</v>
      </c>
      <c r="E204" s="98" t="s">
        <v>31</v>
      </c>
      <c r="F204" s="98" t="s">
        <v>181</v>
      </c>
      <c r="G204" s="99"/>
      <c r="H204" s="165">
        <f>H205+H207+H209+H211+H213+H215</f>
        <v>2242.6999999999998</v>
      </c>
      <c r="I204" s="165">
        <f>I205+I207+I209+I211+I213+I215</f>
        <v>2350</v>
      </c>
      <c r="J204" s="165">
        <f>J205+J207+J209+J211+J213+J215</f>
        <v>2350</v>
      </c>
    </row>
    <row r="205" spans="1:10" ht="60" customHeight="1" x14ac:dyDescent="0.2">
      <c r="A205" s="117"/>
      <c r="B205" s="61" t="s">
        <v>269</v>
      </c>
      <c r="C205" s="98" t="s">
        <v>110</v>
      </c>
      <c r="D205" s="98" t="s">
        <v>34</v>
      </c>
      <c r="E205" s="98" t="s">
        <v>31</v>
      </c>
      <c r="F205" s="98" t="s">
        <v>182</v>
      </c>
      <c r="G205" s="120"/>
      <c r="H205" s="165">
        <f>H206</f>
        <v>1192.7</v>
      </c>
      <c r="I205" s="165">
        <f>I206</f>
        <v>1200</v>
      </c>
      <c r="J205" s="165">
        <f>J206</f>
        <v>1200</v>
      </c>
    </row>
    <row r="206" spans="1:10" ht="25.5" x14ac:dyDescent="0.2">
      <c r="A206" s="117"/>
      <c r="B206" s="97" t="s">
        <v>75</v>
      </c>
      <c r="C206" s="98" t="s">
        <v>110</v>
      </c>
      <c r="D206" s="98" t="s">
        <v>34</v>
      </c>
      <c r="E206" s="98" t="s">
        <v>31</v>
      </c>
      <c r="F206" s="98" t="s">
        <v>182</v>
      </c>
      <c r="G206" s="124">
        <v>240</v>
      </c>
      <c r="H206" s="165">
        <f>1200-7.3</f>
        <v>1192.7</v>
      </c>
      <c r="I206" s="165">
        <v>1200</v>
      </c>
      <c r="J206" s="165">
        <v>1200</v>
      </c>
    </row>
    <row r="207" spans="1:10" ht="33.75" customHeight="1" x14ac:dyDescent="0.25">
      <c r="A207" s="117"/>
      <c r="B207" s="41" t="s">
        <v>270</v>
      </c>
      <c r="C207" s="98" t="s">
        <v>110</v>
      </c>
      <c r="D207" s="98" t="s">
        <v>34</v>
      </c>
      <c r="E207" s="98" t="s">
        <v>31</v>
      </c>
      <c r="F207" s="98" t="s">
        <v>0</v>
      </c>
      <c r="G207" s="120"/>
      <c r="H207" s="165">
        <f>H208</f>
        <v>900</v>
      </c>
      <c r="I207" s="165">
        <f>I208</f>
        <v>900</v>
      </c>
      <c r="J207" s="165">
        <f>J208</f>
        <v>900</v>
      </c>
    </row>
    <row r="208" spans="1:10" ht="25.5" x14ac:dyDescent="0.2">
      <c r="A208" s="117"/>
      <c r="B208" s="97" t="s">
        <v>75</v>
      </c>
      <c r="C208" s="98" t="s">
        <v>110</v>
      </c>
      <c r="D208" s="98" t="s">
        <v>34</v>
      </c>
      <c r="E208" s="98" t="s">
        <v>31</v>
      </c>
      <c r="F208" s="98" t="s">
        <v>0</v>
      </c>
      <c r="G208" s="124">
        <v>240</v>
      </c>
      <c r="H208" s="165">
        <f>600+300</f>
        <v>900</v>
      </c>
      <c r="I208" s="165">
        <f>600+300</f>
        <v>900</v>
      </c>
      <c r="J208" s="165">
        <f>600+300</f>
        <v>900</v>
      </c>
    </row>
    <row r="209" spans="1:10" ht="54.75" customHeight="1" x14ac:dyDescent="0.2">
      <c r="A209" s="117"/>
      <c r="B209" s="61" t="s">
        <v>271</v>
      </c>
      <c r="C209" s="98" t="s">
        <v>110</v>
      </c>
      <c r="D209" s="98" t="s">
        <v>34</v>
      </c>
      <c r="E209" s="98" t="s">
        <v>31</v>
      </c>
      <c r="F209" s="98" t="s">
        <v>1</v>
      </c>
      <c r="G209" s="120"/>
      <c r="H209" s="165">
        <f>H210</f>
        <v>0</v>
      </c>
      <c r="I209" s="165">
        <f>I210</f>
        <v>0</v>
      </c>
      <c r="J209" s="165">
        <f>J210</f>
        <v>0</v>
      </c>
    </row>
    <row r="210" spans="1:10" ht="25.5" x14ac:dyDescent="0.2">
      <c r="A210" s="117"/>
      <c r="B210" s="97" t="s">
        <v>75</v>
      </c>
      <c r="C210" s="98" t="s">
        <v>110</v>
      </c>
      <c r="D210" s="98" t="s">
        <v>34</v>
      </c>
      <c r="E210" s="98" t="s">
        <v>31</v>
      </c>
      <c r="F210" s="98" t="s">
        <v>1</v>
      </c>
      <c r="G210" s="124">
        <v>240</v>
      </c>
      <c r="H210" s="165">
        <v>0</v>
      </c>
      <c r="I210" s="165">
        <v>0</v>
      </c>
      <c r="J210" s="165">
        <v>0</v>
      </c>
    </row>
    <row r="211" spans="1:10" ht="30" customHeight="1" x14ac:dyDescent="0.2">
      <c r="A211" s="117"/>
      <c r="B211" s="61" t="s">
        <v>272</v>
      </c>
      <c r="C211" s="98" t="s">
        <v>110</v>
      </c>
      <c r="D211" s="98" t="s">
        <v>34</v>
      </c>
      <c r="E211" s="98" t="s">
        <v>31</v>
      </c>
      <c r="F211" s="98" t="s">
        <v>2</v>
      </c>
      <c r="G211" s="111"/>
      <c r="H211" s="165">
        <f>H212</f>
        <v>100</v>
      </c>
      <c r="I211" s="165">
        <f>I212</f>
        <v>200</v>
      </c>
      <c r="J211" s="165">
        <f>J212</f>
        <v>200</v>
      </c>
    </row>
    <row r="212" spans="1:10" ht="25.5" x14ac:dyDescent="0.2">
      <c r="A212" s="117"/>
      <c r="B212" s="97" t="s">
        <v>75</v>
      </c>
      <c r="C212" s="98" t="s">
        <v>110</v>
      </c>
      <c r="D212" s="98" t="s">
        <v>34</v>
      </c>
      <c r="E212" s="98" t="s">
        <v>31</v>
      </c>
      <c r="F212" s="98" t="s">
        <v>2</v>
      </c>
      <c r="G212" s="111" t="s">
        <v>71</v>
      </c>
      <c r="H212" s="165">
        <f>300-100-100</f>
        <v>100</v>
      </c>
      <c r="I212" s="165">
        <f>300-100</f>
        <v>200</v>
      </c>
      <c r="J212" s="165">
        <f>300-100</f>
        <v>200</v>
      </c>
    </row>
    <row r="213" spans="1:10" ht="61.5" customHeight="1" x14ac:dyDescent="0.2">
      <c r="A213" s="117"/>
      <c r="B213" s="61" t="s">
        <v>273</v>
      </c>
      <c r="C213" s="98" t="s">
        <v>110</v>
      </c>
      <c r="D213" s="98" t="s">
        <v>34</v>
      </c>
      <c r="E213" s="98" t="s">
        <v>31</v>
      </c>
      <c r="F213" s="98" t="s">
        <v>3</v>
      </c>
      <c r="G213" s="111"/>
      <c r="H213" s="165">
        <f>H214</f>
        <v>50</v>
      </c>
      <c r="I213" s="165">
        <f>I214</f>
        <v>50</v>
      </c>
      <c r="J213" s="165">
        <f>J214</f>
        <v>50</v>
      </c>
    </row>
    <row r="214" spans="1:10" ht="25.5" x14ac:dyDescent="0.2">
      <c r="A214" s="117"/>
      <c r="B214" s="97" t="s">
        <v>75</v>
      </c>
      <c r="C214" s="98" t="s">
        <v>110</v>
      </c>
      <c r="D214" s="98" t="s">
        <v>34</v>
      </c>
      <c r="E214" s="98" t="s">
        <v>31</v>
      </c>
      <c r="F214" s="98" t="s">
        <v>3</v>
      </c>
      <c r="G214" s="111" t="s">
        <v>71</v>
      </c>
      <c r="H214" s="165">
        <v>50</v>
      </c>
      <c r="I214" s="165">
        <v>50</v>
      </c>
      <c r="J214" s="165">
        <v>50</v>
      </c>
    </row>
    <row r="215" spans="1:10" ht="111" hidden="1" customHeight="1" x14ac:dyDescent="0.25">
      <c r="A215" s="117"/>
      <c r="B215" s="41" t="s">
        <v>137</v>
      </c>
      <c r="C215" s="98" t="s">
        <v>110</v>
      </c>
      <c r="D215" s="98" t="s">
        <v>34</v>
      </c>
      <c r="E215" s="98" t="s">
        <v>31</v>
      </c>
      <c r="F215" s="98" t="s">
        <v>138</v>
      </c>
      <c r="G215" s="111"/>
      <c r="H215" s="165">
        <f>H216</f>
        <v>0</v>
      </c>
      <c r="I215" s="165">
        <f>I216</f>
        <v>0</v>
      </c>
      <c r="J215" s="165">
        <f>J216</f>
        <v>0</v>
      </c>
    </row>
    <row r="216" spans="1:10" ht="25.5" hidden="1" x14ac:dyDescent="0.2">
      <c r="A216" s="117"/>
      <c r="B216" s="97" t="s">
        <v>75</v>
      </c>
      <c r="C216" s="98" t="s">
        <v>110</v>
      </c>
      <c r="D216" s="98" t="s">
        <v>34</v>
      </c>
      <c r="E216" s="98" t="s">
        <v>31</v>
      </c>
      <c r="F216" s="98" t="s">
        <v>138</v>
      </c>
      <c r="G216" s="111" t="s">
        <v>71</v>
      </c>
      <c r="H216" s="165">
        <v>0</v>
      </c>
      <c r="I216" s="165">
        <v>0</v>
      </c>
      <c r="J216" s="165">
        <v>0</v>
      </c>
    </row>
    <row r="217" spans="1:10" ht="62.25" customHeight="1" x14ac:dyDescent="0.2">
      <c r="A217" s="117"/>
      <c r="B217" s="62" t="s">
        <v>274</v>
      </c>
      <c r="C217" s="98" t="s">
        <v>110</v>
      </c>
      <c r="D217" s="112" t="s">
        <v>34</v>
      </c>
      <c r="E217" s="112" t="s">
        <v>31</v>
      </c>
      <c r="F217" s="112" t="s">
        <v>4</v>
      </c>
      <c r="G217" s="111"/>
      <c r="H217" s="165">
        <f>H218+H219+H221+H222+H224+H226</f>
        <v>2781.7</v>
      </c>
      <c r="I217" s="165">
        <f>I218+I219+I221+I222+I224+I226</f>
        <v>1240</v>
      </c>
      <c r="J217" s="165">
        <f>J218+J219+J221+J222+J224+J226</f>
        <v>2140</v>
      </c>
    </row>
    <row r="218" spans="1:10" ht="60" hidden="1" customHeight="1" x14ac:dyDescent="0.25">
      <c r="A218" s="117"/>
      <c r="B218" s="52" t="s">
        <v>214</v>
      </c>
      <c r="C218" s="98" t="s">
        <v>110</v>
      </c>
      <c r="D218" s="112" t="s">
        <v>34</v>
      </c>
      <c r="E218" s="112" t="s">
        <v>31</v>
      </c>
      <c r="F218" s="112" t="s">
        <v>191</v>
      </c>
      <c r="G218" s="111" t="s">
        <v>71</v>
      </c>
      <c r="H218" s="165">
        <v>0</v>
      </c>
      <c r="I218" s="165">
        <v>0</v>
      </c>
      <c r="J218" s="165">
        <v>0</v>
      </c>
    </row>
    <row r="219" spans="1:10" ht="27" customHeight="1" x14ac:dyDescent="0.2">
      <c r="A219" s="117"/>
      <c r="B219" s="63" t="s">
        <v>275</v>
      </c>
      <c r="C219" s="98" t="s">
        <v>110</v>
      </c>
      <c r="D219" s="112" t="s">
        <v>34</v>
      </c>
      <c r="E219" s="112" t="s">
        <v>31</v>
      </c>
      <c r="F219" s="112" t="s">
        <v>191</v>
      </c>
      <c r="G219" s="111" t="s">
        <v>71</v>
      </c>
      <c r="H219" s="166">
        <f>140+98</f>
        <v>238</v>
      </c>
      <c r="I219" s="166">
        <v>0</v>
      </c>
      <c r="J219" s="166">
        <v>0</v>
      </c>
    </row>
    <row r="220" spans="1:10" ht="128.25" hidden="1" customHeight="1" x14ac:dyDescent="0.25">
      <c r="A220" s="117"/>
      <c r="B220" s="41" t="s">
        <v>195</v>
      </c>
      <c r="C220" s="98" t="s">
        <v>110</v>
      </c>
      <c r="D220" s="112" t="s">
        <v>34</v>
      </c>
      <c r="E220" s="112" t="s">
        <v>31</v>
      </c>
      <c r="F220" s="112" t="s">
        <v>196</v>
      </c>
      <c r="G220" s="111" t="s">
        <v>71</v>
      </c>
      <c r="H220" s="165">
        <v>0</v>
      </c>
      <c r="I220" s="165">
        <v>0</v>
      </c>
      <c r="J220" s="165">
        <v>0</v>
      </c>
    </row>
    <row r="221" spans="1:10" ht="120.75" hidden="1" customHeight="1" x14ac:dyDescent="0.25">
      <c r="A221" s="117"/>
      <c r="B221" s="41" t="s">
        <v>195</v>
      </c>
      <c r="C221" s="98" t="s">
        <v>110</v>
      </c>
      <c r="D221" s="112" t="s">
        <v>34</v>
      </c>
      <c r="E221" s="112" t="s">
        <v>31</v>
      </c>
      <c r="F221" s="112" t="s">
        <v>196</v>
      </c>
      <c r="G221" s="111" t="s">
        <v>71</v>
      </c>
      <c r="H221" s="165">
        <v>0</v>
      </c>
      <c r="I221" s="165">
        <v>0</v>
      </c>
      <c r="J221" s="165">
        <v>0</v>
      </c>
    </row>
    <row r="222" spans="1:10" ht="42.75" customHeight="1" x14ac:dyDescent="0.25">
      <c r="A222" s="117"/>
      <c r="B222" s="41" t="s">
        <v>276</v>
      </c>
      <c r="C222" s="98" t="s">
        <v>110</v>
      </c>
      <c r="D222" s="112" t="s">
        <v>34</v>
      </c>
      <c r="E222" s="112" t="s">
        <v>31</v>
      </c>
      <c r="F222" s="112" t="s">
        <v>5</v>
      </c>
      <c r="G222" s="111"/>
      <c r="H222" s="165">
        <f>H223</f>
        <v>1300</v>
      </c>
      <c r="I222" s="165">
        <f>I223</f>
        <v>800</v>
      </c>
      <c r="J222" s="165">
        <f>J223</f>
        <v>1300</v>
      </c>
    </row>
    <row r="223" spans="1:10" ht="26.25" customHeight="1" x14ac:dyDescent="0.2">
      <c r="A223" s="117"/>
      <c r="B223" s="97" t="s">
        <v>75</v>
      </c>
      <c r="C223" s="98" t="s">
        <v>110</v>
      </c>
      <c r="D223" s="112" t="s">
        <v>34</v>
      </c>
      <c r="E223" s="112" t="s">
        <v>31</v>
      </c>
      <c r="F223" s="112" t="s">
        <v>5</v>
      </c>
      <c r="G223" s="111" t="s">
        <v>71</v>
      </c>
      <c r="H223" s="165">
        <f>500+100+700</f>
        <v>1300</v>
      </c>
      <c r="I223" s="165">
        <v>800</v>
      </c>
      <c r="J223" s="165">
        <f>500+100+700</f>
        <v>1300</v>
      </c>
    </row>
    <row r="224" spans="1:10" ht="27.75" customHeight="1" x14ac:dyDescent="0.2">
      <c r="A224" s="117"/>
      <c r="B224" s="61" t="s">
        <v>277</v>
      </c>
      <c r="C224" s="98" t="s">
        <v>110</v>
      </c>
      <c r="D224" s="112" t="s">
        <v>34</v>
      </c>
      <c r="E224" s="112" t="s">
        <v>31</v>
      </c>
      <c r="F224" s="112" t="s">
        <v>6</v>
      </c>
      <c r="G224" s="111"/>
      <c r="H224" s="165">
        <f>H225</f>
        <v>352.6</v>
      </c>
      <c r="I224" s="165">
        <f>I225</f>
        <v>240</v>
      </c>
      <c r="J224" s="165">
        <f>J225</f>
        <v>340</v>
      </c>
    </row>
    <row r="225" spans="1:10" ht="25.5" x14ac:dyDescent="0.2">
      <c r="A225" s="117"/>
      <c r="B225" s="142" t="s">
        <v>75</v>
      </c>
      <c r="C225" s="143" t="s">
        <v>110</v>
      </c>
      <c r="D225" s="144" t="s">
        <v>34</v>
      </c>
      <c r="E225" s="144" t="s">
        <v>31</v>
      </c>
      <c r="F225" s="112" t="s">
        <v>6</v>
      </c>
      <c r="G225" s="145" t="s">
        <v>71</v>
      </c>
      <c r="H225" s="180">
        <v>352.6</v>
      </c>
      <c r="I225" s="180">
        <v>240</v>
      </c>
      <c r="J225" s="180">
        <v>340</v>
      </c>
    </row>
    <row r="226" spans="1:10" ht="31.5" customHeight="1" x14ac:dyDescent="0.2">
      <c r="A226" s="117"/>
      <c r="B226" s="61" t="s">
        <v>278</v>
      </c>
      <c r="C226" s="98" t="s">
        <v>110</v>
      </c>
      <c r="D226" s="112" t="s">
        <v>34</v>
      </c>
      <c r="E226" s="112" t="s">
        <v>31</v>
      </c>
      <c r="F226" s="112" t="s">
        <v>199</v>
      </c>
      <c r="G226" s="111"/>
      <c r="H226" s="165">
        <f>H227</f>
        <v>891.1</v>
      </c>
      <c r="I226" s="165">
        <f>I227</f>
        <v>200</v>
      </c>
      <c r="J226" s="165">
        <f>J227</f>
        <v>500</v>
      </c>
    </row>
    <row r="227" spans="1:10" ht="25.5" x14ac:dyDescent="0.2">
      <c r="A227" s="117"/>
      <c r="B227" s="142" t="s">
        <v>75</v>
      </c>
      <c r="C227" s="143" t="s">
        <v>110</v>
      </c>
      <c r="D227" s="144" t="s">
        <v>34</v>
      </c>
      <c r="E227" s="144" t="s">
        <v>31</v>
      </c>
      <c r="F227" s="112" t="s">
        <v>199</v>
      </c>
      <c r="G227" s="145" t="s">
        <v>71</v>
      </c>
      <c r="H227" s="180">
        <v>891.1</v>
      </c>
      <c r="I227" s="180">
        <v>200</v>
      </c>
      <c r="J227" s="180">
        <v>500</v>
      </c>
    </row>
    <row r="228" spans="1:10" ht="117.75" customHeight="1" x14ac:dyDescent="0.25">
      <c r="A228" s="117"/>
      <c r="B228" s="43" t="s">
        <v>279</v>
      </c>
      <c r="C228" s="146" t="s">
        <v>110</v>
      </c>
      <c r="D228" s="147" t="s">
        <v>34</v>
      </c>
      <c r="E228" s="147" t="s">
        <v>31</v>
      </c>
      <c r="F228" s="148" t="s">
        <v>165</v>
      </c>
      <c r="G228" s="149" t="s">
        <v>71</v>
      </c>
      <c r="H228" s="181">
        <f>H229+H230+H231+H234+H233</f>
        <v>575.4</v>
      </c>
      <c r="I228" s="181">
        <f>I229+I230+I231+I234+I233</f>
        <v>0</v>
      </c>
      <c r="J228" s="181">
        <f>J229+J230+J231+J234+J233</f>
        <v>0</v>
      </c>
    </row>
    <row r="229" spans="1:10" ht="37.5" hidden="1" customHeight="1" x14ac:dyDescent="0.25">
      <c r="A229" s="117"/>
      <c r="B229" s="51" t="s">
        <v>205</v>
      </c>
      <c r="C229" s="98" t="s">
        <v>110</v>
      </c>
      <c r="D229" s="98" t="s">
        <v>34</v>
      </c>
      <c r="E229" s="98" t="s">
        <v>31</v>
      </c>
      <c r="F229" s="98" t="s">
        <v>192</v>
      </c>
      <c r="G229" s="124">
        <v>240</v>
      </c>
      <c r="H229" s="165">
        <v>0</v>
      </c>
      <c r="I229" s="165">
        <v>0</v>
      </c>
      <c r="J229" s="165">
        <v>0</v>
      </c>
    </row>
    <row r="230" spans="1:10" ht="29.25" hidden="1" customHeight="1" x14ac:dyDescent="0.2">
      <c r="A230" s="117"/>
      <c r="B230" s="128" t="s">
        <v>206</v>
      </c>
      <c r="C230" s="98" t="s">
        <v>110</v>
      </c>
      <c r="D230" s="98" t="s">
        <v>34</v>
      </c>
      <c r="E230" s="98" t="s">
        <v>31</v>
      </c>
      <c r="F230" s="98" t="s">
        <v>203</v>
      </c>
      <c r="G230" s="124">
        <v>240</v>
      </c>
      <c r="H230" s="165">
        <v>0</v>
      </c>
      <c r="I230" s="165">
        <v>0</v>
      </c>
      <c r="J230" s="165">
        <v>0</v>
      </c>
    </row>
    <row r="231" spans="1:10" ht="16.5" hidden="1" customHeight="1" x14ac:dyDescent="0.25">
      <c r="A231" s="117"/>
      <c r="B231" s="52" t="s">
        <v>224</v>
      </c>
      <c r="C231" s="98" t="s">
        <v>110</v>
      </c>
      <c r="D231" s="112" t="s">
        <v>34</v>
      </c>
      <c r="E231" s="112" t="s">
        <v>31</v>
      </c>
      <c r="F231" s="112" t="s">
        <v>222</v>
      </c>
      <c r="G231" s="111" t="s">
        <v>71</v>
      </c>
      <c r="H231" s="165">
        <v>0</v>
      </c>
      <c r="I231" s="165">
        <v>0</v>
      </c>
      <c r="J231" s="165">
        <v>0</v>
      </c>
    </row>
    <row r="232" spans="1:10" ht="46.5" customHeight="1" x14ac:dyDescent="0.25">
      <c r="A232" s="117"/>
      <c r="B232" s="52" t="s">
        <v>213</v>
      </c>
      <c r="C232" s="98" t="s">
        <v>110</v>
      </c>
      <c r="D232" s="112" t="s">
        <v>34</v>
      </c>
      <c r="E232" s="112" t="s">
        <v>31</v>
      </c>
      <c r="F232" s="112" t="s">
        <v>202</v>
      </c>
      <c r="G232" s="111" t="s">
        <v>71</v>
      </c>
      <c r="H232" s="165">
        <f>268-268</f>
        <v>0</v>
      </c>
      <c r="I232" s="165">
        <f>268-268</f>
        <v>0</v>
      </c>
      <c r="J232" s="165">
        <f>268-268</f>
        <v>0</v>
      </c>
    </row>
    <row r="233" spans="1:10" ht="92.25" customHeight="1" x14ac:dyDescent="0.25">
      <c r="A233" s="117"/>
      <c r="B233" s="52" t="s">
        <v>245</v>
      </c>
      <c r="C233" s="98" t="s">
        <v>110</v>
      </c>
      <c r="D233" s="112" t="s">
        <v>34</v>
      </c>
      <c r="E233" s="112" t="s">
        <v>31</v>
      </c>
      <c r="F233" s="112" t="s">
        <v>223</v>
      </c>
      <c r="G233" s="111" t="s">
        <v>71</v>
      </c>
      <c r="H233" s="166">
        <f>1150.8-61-514.4</f>
        <v>575.4</v>
      </c>
      <c r="I233" s="166">
        <v>0</v>
      </c>
      <c r="J233" s="166">
        <v>0</v>
      </c>
    </row>
    <row r="234" spans="1:10" ht="56.25" hidden="1" customHeight="1" x14ac:dyDescent="0.25">
      <c r="A234" s="117"/>
      <c r="B234" s="52" t="s">
        <v>224</v>
      </c>
      <c r="C234" s="98" t="s">
        <v>110</v>
      </c>
      <c r="D234" s="112" t="s">
        <v>34</v>
      </c>
      <c r="E234" s="112" t="s">
        <v>31</v>
      </c>
      <c r="F234" s="112" t="s">
        <v>232</v>
      </c>
      <c r="G234" s="111" t="s">
        <v>71</v>
      </c>
      <c r="H234" s="165">
        <v>0</v>
      </c>
      <c r="I234" s="165">
        <v>0</v>
      </c>
      <c r="J234" s="165">
        <v>0</v>
      </c>
    </row>
    <row r="235" spans="1:10" ht="33.75" customHeight="1" x14ac:dyDescent="0.2">
      <c r="A235" s="117"/>
      <c r="B235" s="150" t="s">
        <v>194</v>
      </c>
      <c r="C235" s="104" t="s">
        <v>110</v>
      </c>
      <c r="D235" s="148" t="s">
        <v>34</v>
      </c>
      <c r="E235" s="148" t="s">
        <v>31</v>
      </c>
      <c r="F235" s="104" t="s">
        <v>193</v>
      </c>
      <c r="G235" s="151" t="s">
        <v>71</v>
      </c>
      <c r="H235" s="182">
        <v>0</v>
      </c>
      <c r="I235" s="182">
        <v>0</v>
      </c>
      <c r="J235" s="182">
        <v>0</v>
      </c>
    </row>
    <row r="236" spans="1:10" s="11" customFormat="1" ht="23.25" customHeight="1" x14ac:dyDescent="0.2">
      <c r="A236" s="118">
        <v>6</v>
      </c>
      <c r="B236" s="119" t="s">
        <v>139</v>
      </c>
      <c r="C236" s="104" t="s">
        <v>110</v>
      </c>
      <c r="D236" s="104" t="s">
        <v>41</v>
      </c>
      <c r="E236" s="104" t="s">
        <v>28</v>
      </c>
      <c r="F236" s="104"/>
      <c r="G236" s="120"/>
      <c r="H236" s="164">
        <f>H237+H255</f>
        <v>9587.1</v>
      </c>
      <c r="I236" s="164">
        <f>I237+I255</f>
        <v>8336.5</v>
      </c>
      <c r="J236" s="164">
        <f>J237+J255</f>
        <v>8536.5</v>
      </c>
    </row>
    <row r="237" spans="1:10" ht="18" customHeight="1" x14ac:dyDescent="0.2">
      <c r="A237" s="117"/>
      <c r="B237" s="93" t="s">
        <v>49</v>
      </c>
      <c r="C237" s="104" t="s">
        <v>110</v>
      </c>
      <c r="D237" s="104" t="s">
        <v>41</v>
      </c>
      <c r="E237" s="104" t="s">
        <v>27</v>
      </c>
      <c r="F237" s="98"/>
      <c r="G237" s="99"/>
      <c r="H237" s="167">
        <f>H238+H246</f>
        <v>9290.1</v>
      </c>
      <c r="I237" s="167">
        <f>I238+I246</f>
        <v>8336.5</v>
      </c>
      <c r="J237" s="167">
        <f>J238+J246</f>
        <v>8536.5</v>
      </c>
    </row>
    <row r="238" spans="1:10" ht="110.25" customHeight="1" x14ac:dyDescent="0.25">
      <c r="A238" s="117"/>
      <c r="B238" s="45" t="s">
        <v>280</v>
      </c>
      <c r="C238" s="104" t="s">
        <v>110</v>
      </c>
      <c r="D238" s="104" t="s">
        <v>41</v>
      </c>
      <c r="E238" s="104" t="s">
        <v>27</v>
      </c>
      <c r="F238" s="104" t="s">
        <v>7</v>
      </c>
      <c r="G238" s="120"/>
      <c r="H238" s="167">
        <f>H239+H248</f>
        <v>9290.1</v>
      </c>
      <c r="I238" s="167">
        <f>I239+I248</f>
        <v>8336.5</v>
      </c>
      <c r="J238" s="167">
        <f>J239+J248</f>
        <v>8536.5</v>
      </c>
    </row>
    <row r="239" spans="1:10" ht="69.75" customHeight="1" x14ac:dyDescent="0.25">
      <c r="A239" s="117"/>
      <c r="B239" s="46" t="s">
        <v>281</v>
      </c>
      <c r="C239" s="98" t="s">
        <v>110</v>
      </c>
      <c r="D239" s="98" t="s">
        <v>41</v>
      </c>
      <c r="E239" s="98" t="s">
        <v>27</v>
      </c>
      <c r="F239" s="98" t="s">
        <v>8</v>
      </c>
      <c r="G239" s="99"/>
      <c r="H239" s="165">
        <f>H240+H241+H242</f>
        <v>6730.2</v>
      </c>
      <c r="I239" s="165">
        <f>I240+I241+I242</f>
        <v>6152.5</v>
      </c>
      <c r="J239" s="165">
        <f>J240+J241+J242</f>
        <v>6152.5</v>
      </c>
    </row>
    <row r="240" spans="1:10" s="57" customFormat="1" ht="60" hidden="1" x14ac:dyDescent="0.25">
      <c r="A240" s="131"/>
      <c r="B240" s="58" t="s">
        <v>215</v>
      </c>
      <c r="C240" s="134" t="s">
        <v>110</v>
      </c>
      <c r="D240" s="134" t="s">
        <v>41</v>
      </c>
      <c r="E240" s="134" t="s">
        <v>27</v>
      </c>
      <c r="F240" s="134" t="s">
        <v>197</v>
      </c>
      <c r="G240" s="152" t="s">
        <v>73</v>
      </c>
      <c r="H240" s="166">
        <v>0</v>
      </c>
      <c r="I240" s="166">
        <v>0</v>
      </c>
      <c r="J240" s="166">
        <v>0</v>
      </c>
    </row>
    <row r="241" spans="1:10" s="57" customFormat="1" ht="60" customHeight="1" x14ac:dyDescent="0.2">
      <c r="A241" s="131"/>
      <c r="B241" s="65" t="s">
        <v>244</v>
      </c>
      <c r="C241" s="134" t="s">
        <v>110</v>
      </c>
      <c r="D241" s="134" t="s">
        <v>41</v>
      </c>
      <c r="E241" s="134" t="s">
        <v>27</v>
      </c>
      <c r="F241" s="134" t="s">
        <v>220</v>
      </c>
      <c r="G241" s="152" t="s">
        <v>73</v>
      </c>
      <c r="H241" s="166">
        <v>2103.8000000000002</v>
      </c>
      <c r="I241" s="166">
        <v>2103.8000000000002</v>
      </c>
      <c r="J241" s="166">
        <v>2103.8000000000002</v>
      </c>
    </row>
    <row r="242" spans="1:10" ht="33" customHeight="1" x14ac:dyDescent="0.2">
      <c r="A242" s="117"/>
      <c r="B242" s="62" t="s">
        <v>282</v>
      </c>
      <c r="C242" s="98" t="s">
        <v>110</v>
      </c>
      <c r="D242" s="98" t="s">
        <v>41</v>
      </c>
      <c r="E242" s="98" t="s">
        <v>27</v>
      </c>
      <c r="F242" s="98" t="s">
        <v>9</v>
      </c>
      <c r="G242" s="111"/>
      <c r="H242" s="183">
        <f>H243+H244+H245</f>
        <v>4626.3999999999996</v>
      </c>
      <c r="I242" s="183">
        <f>I243+I244+I245</f>
        <v>4048.7</v>
      </c>
      <c r="J242" s="183">
        <f>J243+J244+J245</f>
        <v>4048.7</v>
      </c>
    </row>
    <row r="243" spans="1:10" ht="24.75" customHeight="1" x14ac:dyDescent="0.2">
      <c r="A243" s="117"/>
      <c r="B243" s="153" t="s">
        <v>80</v>
      </c>
      <c r="C243" s="98" t="s">
        <v>110</v>
      </c>
      <c r="D243" s="112" t="s">
        <v>41</v>
      </c>
      <c r="E243" s="112" t="s">
        <v>27</v>
      </c>
      <c r="F243" s="98" t="s">
        <v>9</v>
      </c>
      <c r="G243" s="111" t="s">
        <v>73</v>
      </c>
      <c r="H243" s="183">
        <f>1904.7+125.8-510.8</f>
        <v>1519.7</v>
      </c>
      <c r="I243" s="183">
        <f>1904.7+125.8-510.8</f>
        <v>1519.7</v>
      </c>
      <c r="J243" s="183">
        <f>1904.7+125.8-510.8</f>
        <v>1519.7</v>
      </c>
    </row>
    <row r="244" spans="1:10" ht="25.5" x14ac:dyDescent="0.2">
      <c r="A244" s="117"/>
      <c r="B244" s="97" t="s">
        <v>75</v>
      </c>
      <c r="C244" s="98" t="s">
        <v>110</v>
      </c>
      <c r="D244" s="112" t="s">
        <v>41</v>
      </c>
      <c r="E244" s="112" t="s">
        <v>27</v>
      </c>
      <c r="F244" s="98" t="s">
        <v>9</v>
      </c>
      <c r="G244" s="111" t="s">
        <v>71</v>
      </c>
      <c r="H244" s="165">
        <f>2556.7+450</f>
        <v>3006.7</v>
      </c>
      <c r="I244" s="165">
        <v>2509</v>
      </c>
      <c r="J244" s="165">
        <v>2509</v>
      </c>
    </row>
    <row r="245" spans="1:10" ht="21" customHeight="1" x14ac:dyDescent="0.2">
      <c r="A245" s="117"/>
      <c r="B245" s="127" t="s">
        <v>76</v>
      </c>
      <c r="C245" s="98" t="s">
        <v>110</v>
      </c>
      <c r="D245" s="112" t="s">
        <v>41</v>
      </c>
      <c r="E245" s="112" t="s">
        <v>27</v>
      </c>
      <c r="F245" s="98" t="s">
        <v>9</v>
      </c>
      <c r="G245" s="154" t="s">
        <v>72</v>
      </c>
      <c r="H245" s="184">
        <v>100</v>
      </c>
      <c r="I245" s="184">
        <v>20</v>
      </c>
      <c r="J245" s="184">
        <v>20</v>
      </c>
    </row>
    <row r="246" spans="1:10" ht="60" hidden="1" x14ac:dyDescent="0.25">
      <c r="A246" s="117"/>
      <c r="B246" s="44" t="s">
        <v>146</v>
      </c>
      <c r="C246" s="98" t="s">
        <v>110</v>
      </c>
      <c r="D246" s="112" t="s">
        <v>41</v>
      </c>
      <c r="E246" s="112" t="s">
        <v>27</v>
      </c>
      <c r="F246" s="112" t="s">
        <v>147</v>
      </c>
      <c r="G246" s="111"/>
      <c r="H246" s="165">
        <f>H247</f>
        <v>0</v>
      </c>
      <c r="I246" s="165">
        <f>I247</f>
        <v>0</v>
      </c>
      <c r="J246" s="165">
        <f>J247</f>
        <v>0</v>
      </c>
    </row>
    <row r="247" spans="1:10" ht="25.5" hidden="1" x14ac:dyDescent="0.2">
      <c r="A247" s="117"/>
      <c r="B247" s="97" t="s">
        <v>75</v>
      </c>
      <c r="C247" s="98" t="s">
        <v>110</v>
      </c>
      <c r="D247" s="112" t="s">
        <v>41</v>
      </c>
      <c r="E247" s="112" t="s">
        <v>27</v>
      </c>
      <c r="F247" s="112" t="s">
        <v>147</v>
      </c>
      <c r="G247" s="111" t="s">
        <v>71</v>
      </c>
      <c r="H247" s="165">
        <v>0</v>
      </c>
      <c r="I247" s="165">
        <v>0</v>
      </c>
      <c r="J247" s="165">
        <v>0</v>
      </c>
    </row>
    <row r="248" spans="1:10" ht="48" customHeight="1" x14ac:dyDescent="0.25">
      <c r="A248" s="117"/>
      <c r="B248" s="46" t="s">
        <v>283</v>
      </c>
      <c r="C248" s="98" t="s">
        <v>110</v>
      </c>
      <c r="D248" s="98" t="s">
        <v>41</v>
      </c>
      <c r="E248" s="98" t="s">
        <v>27</v>
      </c>
      <c r="F248" s="98" t="s">
        <v>10</v>
      </c>
      <c r="G248" s="154"/>
      <c r="H248" s="183">
        <f>H249+H250+H251</f>
        <v>2559.9</v>
      </c>
      <c r="I248" s="183">
        <f>I249+I250+I251</f>
        <v>2184</v>
      </c>
      <c r="J248" s="183">
        <f>J249+J250+J251</f>
        <v>2384</v>
      </c>
    </row>
    <row r="249" spans="1:10" ht="60" hidden="1" x14ac:dyDescent="0.25">
      <c r="A249" s="117"/>
      <c r="B249" s="58" t="s">
        <v>216</v>
      </c>
      <c r="C249" s="98" t="s">
        <v>110</v>
      </c>
      <c r="D249" s="98" t="s">
        <v>41</v>
      </c>
      <c r="E249" s="98" t="s">
        <v>27</v>
      </c>
      <c r="F249" s="98" t="s">
        <v>198</v>
      </c>
      <c r="G249" s="99" t="s">
        <v>73</v>
      </c>
      <c r="H249" s="165">
        <v>0</v>
      </c>
      <c r="I249" s="165">
        <v>0</v>
      </c>
      <c r="J249" s="165">
        <v>0</v>
      </c>
    </row>
    <row r="250" spans="1:10" ht="60" customHeight="1" x14ac:dyDescent="0.25">
      <c r="A250" s="117"/>
      <c r="B250" s="58" t="s">
        <v>243</v>
      </c>
      <c r="C250" s="98" t="s">
        <v>110</v>
      </c>
      <c r="D250" s="98" t="s">
        <v>41</v>
      </c>
      <c r="E250" s="98" t="s">
        <v>27</v>
      </c>
      <c r="F250" s="98" t="s">
        <v>219</v>
      </c>
      <c r="G250" s="99" t="s">
        <v>73</v>
      </c>
      <c r="H250" s="166">
        <v>255.2</v>
      </c>
      <c r="I250" s="166">
        <v>255.2</v>
      </c>
      <c r="J250" s="166">
        <v>255.2</v>
      </c>
    </row>
    <row r="251" spans="1:10" ht="30" x14ac:dyDescent="0.25">
      <c r="A251" s="117"/>
      <c r="B251" s="46" t="s">
        <v>282</v>
      </c>
      <c r="C251" s="98" t="s">
        <v>110</v>
      </c>
      <c r="D251" s="98" t="s">
        <v>41</v>
      </c>
      <c r="E251" s="98" t="s">
        <v>27</v>
      </c>
      <c r="F251" s="98" t="s">
        <v>11</v>
      </c>
      <c r="G251" s="154"/>
      <c r="H251" s="183">
        <f>H252+H253+H254</f>
        <v>2304.7000000000003</v>
      </c>
      <c r="I251" s="183">
        <f>I252+I253+I254</f>
        <v>1928.8</v>
      </c>
      <c r="J251" s="183">
        <f>J252+J253+J254</f>
        <v>2128.8000000000002</v>
      </c>
    </row>
    <row r="252" spans="1:10" ht="21.75" customHeight="1" x14ac:dyDescent="0.2">
      <c r="A252" s="117"/>
      <c r="B252" s="155" t="s">
        <v>80</v>
      </c>
      <c r="C252" s="98" t="s">
        <v>110</v>
      </c>
      <c r="D252" s="112" t="s">
        <v>41</v>
      </c>
      <c r="E252" s="112" t="s">
        <v>27</v>
      </c>
      <c r="F252" s="98" t="s">
        <v>11</v>
      </c>
      <c r="G252" s="111" t="s">
        <v>73</v>
      </c>
      <c r="H252" s="183">
        <f>367.2-62.4+25</f>
        <v>329.8</v>
      </c>
      <c r="I252" s="183">
        <f>367.2-62.4+25</f>
        <v>329.8</v>
      </c>
      <c r="J252" s="183">
        <f>367.2-62.4+25</f>
        <v>329.8</v>
      </c>
    </row>
    <row r="253" spans="1:10" ht="25.5" x14ac:dyDescent="0.2">
      <c r="A253" s="117"/>
      <c r="B253" s="97" t="s">
        <v>75</v>
      </c>
      <c r="C253" s="98" t="s">
        <v>110</v>
      </c>
      <c r="D253" s="112" t="s">
        <v>41</v>
      </c>
      <c r="E253" s="112" t="s">
        <v>27</v>
      </c>
      <c r="F253" s="98" t="s">
        <v>11</v>
      </c>
      <c r="G253" s="111" t="s">
        <v>71</v>
      </c>
      <c r="H253" s="165">
        <f>1814.9+100</f>
        <v>1914.9</v>
      </c>
      <c r="I253" s="165">
        <v>1589</v>
      </c>
      <c r="J253" s="165">
        <v>1789</v>
      </c>
    </row>
    <row r="254" spans="1:10" ht="16.5" customHeight="1" x14ac:dyDescent="0.2">
      <c r="A254" s="117"/>
      <c r="B254" s="127" t="s">
        <v>76</v>
      </c>
      <c r="C254" s="98" t="s">
        <v>110</v>
      </c>
      <c r="D254" s="112" t="s">
        <v>41</v>
      </c>
      <c r="E254" s="112" t="s">
        <v>27</v>
      </c>
      <c r="F254" s="98" t="s">
        <v>11</v>
      </c>
      <c r="G254" s="154" t="s">
        <v>72</v>
      </c>
      <c r="H254" s="183">
        <f>10+50</f>
        <v>60</v>
      </c>
      <c r="I254" s="183">
        <v>10</v>
      </c>
      <c r="J254" s="183">
        <v>10</v>
      </c>
    </row>
    <row r="255" spans="1:10" ht="26.25" customHeight="1" x14ac:dyDescent="0.2">
      <c r="A255" s="117"/>
      <c r="B255" s="127" t="s">
        <v>226</v>
      </c>
      <c r="C255" s="98" t="s">
        <v>110</v>
      </c>
      <c r="D255" s="112" t="s">
        <v>41</v>
      </c>
      <c r="E255" s="112" t="s">
        <v>27</v>
      </c>
      <c r="F255" s="98" t="s">
        <v>225</v>
      </c>
      <c r="G255" s="154" t="s">
        <v>72</v>
      </c>
      <c r="H255" s="183">
        <v>297</v>
      </c>
      <c r="I255" s="183">
        <v>0</v>
      </c>
      <c r="J255" s="183">
        <v>0</v>
      </c>
    </row>
    <row r="256" spans="1:10" s="11" customFormat="1" ht="15.75" customHeight="1" x14ac:dyDescent="0.2">
      <c r="A256" s="118">
        <v>7</v>
      </c>
      <c r="B256" s="156" t="s">
        <v>50</v>
      </c>
      <c r="C256" s="104" t="s">
        <v>110</v>
      </c>
      <c r="D256" s="148" t="s">
        <v>37</v>
      </c>
      <c r="E256" s="148" t="s">
        <v>28</v>
      </c>
      <c r="F256" s="148"/>
      <c r="G256" s="151"/>
      <c r="H256" s="185">
        <f>H258+H261</f>
        <v>1343.5</v>
      </c>
      <c r="I256" s="185">
        <f>I258+I261</f>
        <v>1300</v>
      </c>
      <c r="J256" s="185">
        <f>J258+J261</f>
        <v>1300</v>
      </c>
    </row>
    <row r="257" spans="1:11" s="11" customFormat="1" ht="16.5" customHeight="1" x14ac:dyDescent="0.2">
      <c r="A257" s="118"/>
      <c r="B257" s="157" t="s">
        <v>51</v>
      </c>
      <c r="C257" s="104" t="s">
        <v>110</v>
      </c>
      <c r="D257" s="148" t="s">
        <v>37</v>
      </c>
      <c r="E257" s="148" t="s">
        <v>27</v>
      </c>
      <c r="F257" s="148"/>
      <c r="G257" s="120"/>
      <c r="H257" s="182">
        <f t="shared" ref="H257:J258" si="7">H258</f>
        <v>1100</v>
      </c>
      <c r="I257" s="182">
        <f t="shared" si="7"/>
        <v>1100</v>
      </c>
      <c r="J257" s="182">
        <f t="shared" si="7"/>
        <v>1100</v>
      </c>
    </row>
    <row r="258" spans="1:11" ht="105" x14ac:dyDescent="0.25">
      <c r="A258" s="117"/>
      <c r="B258" s="45" t="s">
        <v>284</v>
      </c>
      <c r="C258" s="104" t="s">
        <v>110</v>
      </c>
      <c r="D258" s="148" t="s">
        <v>37</v>
      </c>
      <c r="E258" s="148" t="s">
        <v>27</v>
      </c>
      <c r="F258" s="148" t="s">
        <v>12</v>
      </c>
      <c r="G258" s="106"/>
      <c r="H258" s="182">
        <f t="shared" si="7"/>
        <v>1100</v>
      </c>
      <c r="I258" s="182">
        <f t="shared" si="7"/>
        <v>1100</v>
      </c>
      <c r="J258" s="182">
        <f t="shared" si="7"/>
        <v>1100</v>
      </c>
    </row>
    <row r="259" spans="1:11" ht="22.5" customHeight="1" x14ac:dyDescent="0.2">
      <c r="A259" s="117"/>
      <c r="B259" s="62" t="s">
        <v>285</v>
      </c>
      <c r="C259" s="98" t="s">
        <v>110</v>
      </c>
      <c r="D259" s="98" t="s">
        <v>37</v>
      </c>
      <c r="E259" s="98" t="s">
        <v>27</v>
      </c>
      <c r="F259" s="98" t="s">
        <v>13</v>
      </c>
      <c r="G259" s="138" t="s">
        <v>251</v>
      </c>
      <c r="H259" s="186">
        <v>1100</v>
      </c>
      <c r="I259" s="186">
        <v>1100</v>
      </c>
      <c r="J259" s="186">
        <v>1100</v>
      </c>
      <c r="K259" s="40"/>
    </row>
    <row r="260" spans="1:11" ht="27" hidden="1" customHeight="1" x14ac:dyDescent="0.2">
      <c r="A260" s="117"/>
      <c r="B260" s="97" t="s">
        <v>39</v>
      </c>
      <c r="C260" s="98" t="s">
        <v>110</v>
      </c>
      <c r="D260" s="98" t="s">
        <v>37</v>
      </c>
      <c r="E260" s="98" t="s">
        <v>27</v>
      </c>
      <c r="F260" s="98" t="s">
        <v>13</v>
      </c>
      <c r="G260" s="99" t="s">
        <v>251</v>
      </c>
      <c r="H260" s="165">
        <v>0</v>
      </c>
      <c r="I260" s="165">
        <v>0</v>
      </c>
      <c r="J260" s="165">
        <v>0</v>
      </c>
      <c r="K260" s="40"/>
    </row>
    <row r="261" spans="1:11" s="11" customFormat="1" ht="13.5" customHeight="1" x14ac:dyDescent="0.2">
      <c r="A261" s="118"/>
      <c r="B261" s="93" t="s">
        <v>126</v>
      </c>
      <c r="C261" s="104" t="s">
        <v>110</v>
      </c>
      <c r="D261" s="104" t="s">
        <v>37</v>
      </c>
      <c r="E261" s="104" t="s">
        <v>31</v>
      </c>
      <c r="F261" s="104"/>
      <c r="G261" s="120"/>
      <c r="H261" s="167">
        <f>H262</f>
        <v>243.5</v>
      </c>
      <c r="I261" s="167">
        <f>I262</f>
        <v>200</v>
      </c>
      <c r="J261" s="167">
        <f>J262</f>
        <v>200</v>
      </c>
      <c r="K261" s="42"/>
    </row>
    <row r="262" spans="1:11" ht="105" x14ac:dyDescent="0.25">
      <c r="A262" s="117"/>
      <c r="B262" s="45" t="s">
        <v>284</v>
      </c>
      <c r="C262" s="104" t="s">
        <v>110</v>
      </c>
      <c r="D262" s="104" t="s">
        <v>37</v>
      </c>
      <c r="E262" s="104" t="s">
        <v>31</v>
      </c>
      <c r="F262" s="104" t="s">
        <v>12</v>
      </c>
      <c r="G262" s="99"/>
      <c r="H262" s="167">
        <f>H263+H264</f>
        <v>243.5</v>
      </c>
      <c r="I262" s="167">
        <f>I263+I264</f>
        <v>200</v>
      </c>
      <c r="J262" s="167">
        <f>J263+J264</f>
        <v>200</v>
      </c>
    </row>
    <row r="263" spans="1:11" ht="35.25" customHeight="1" x14ac:dyDescent="0.2">
      <c r="A263" s="117"/>
      <c r="B263" s="64" t="s">
        <v>286</v>
      </c>
      <c r="C263" s="98" t="s">
        <v>110</v>
      </c>
      <c r="D263" s="98" t="s">
        <v>37</v>
      </c>
      <c r="E263" s="98" t="s">
        <v>31</v>
      </c>
      <c r="F263" s="98" t="s">
        <v>14</v>
      </c>
      <c r="G263" s="99" t="s">
        <v>252</v>
      </c>
      <c r="H263" s="165">
        <f>140+50+53.5</f>
        <v>243.5</v>
      </c>
      <c r="I263" s="165">
        <v>200</v>
      </c>
      <c r="J263" s="165">
        <v>200</v>
      </c>
    </row>
    <row r="264" spans="1:11" ht="15" hidden="1" x14ac:dyDescent="0.25">
      <c r="A264" s="117"/>
      <c r="B264" s="47" t="s">
        <v>87</v>
      </c>
      <c r="C264" s="98" t="s">
        <v>110</v>
      </c>
      <c r="D264" s="98" t="s">
        <v>37</v>
      </c>
      <c r="E264" s="98" t="s">
        <v>36</v>
      </c>
      <c r="F264" s="98" t="s">
        <v>14</v>
      </c>
      <c r="G264" s="99" t="s">
        <v>218</v>
      </c>
      <c r="H264" s="187">
        <v>0</v>
      </c>
      <c r="I264" s="187">
        <v>0</v>
      </c>
      <c r="J264" s="187">
        <v>0</v>
      </c>
    </row>
    <row r="265" spans="1:11" s="11" customFormat="1" ht="14.25" x14ac:dyDescent="0.2">
      <c r="A265" s="118">
        <v>8</v>
      </c>
      <c r="B265" s="48" t="s">
        <v>46</v>
      </c>
      <c r="C265" s="104" t="s">
        <v>110</v>
      </c>
      <c r="D265" s="104" t="s">
        <v>40</v>
      </c>
      <c r="E265" s="104" t="s">
        <v>28</v>
      </c>
      <c r="F265" s="104"/>
      <c r="G265" s="120"/>
      <c r="H265" s="164">
        <f t="shared" ref="H265:J266" si="8">H266</f>
        <v>840</v>
      </c>
      <c r="I265" s="164">
        <f t="shared" si="8"/>
        <v>840</v>
      </c>
      <c r="J265" s="164">
        <f t="shared" si="8"/>
        <v>840</v>
      </c>
    </row>
    <row r="266" spans="1:11" s="11" customFormat="1" ht="28.5" x14ac:dyDescent="0.2">
      <c r="A266" s="118"/>
      <c r="B266" s="48" t="s">
        <v>88</v>
      </c>
      <c r="C266" s="104" t="s">
        <v>110</v>
      </c>
      <c r="D266" s="104" t="s">
        <v>40</v>
      </c>
      <c r="E266" s="104" t="s">
        <v>34</v>
      </c>
      <c r="F266" s="104"/>
      <c r="G266" s="120"/>
      <c r="H266" s="167">
        <f t="shared" si="8"/>
        <v>840</v>
      </c>
      <c r="I266" s="167">
        <f t="shared" si="8"/>
        <v>840</v>
      </c>
      <c r="J266" s="167">
        <f t="shared" si="8"/>
        <v>840</v>
      </c>
    </row>
    <row r="267" spans="1:11" s="11" customFormat="1" ht="120" x14ac:dyDescent="0.25">
      <c r="A267" s="118"/>
      <c r="B267" s="45" t="s">
        <v>287</v>
      </c>
      <c r="C267" s="104" t="s">
        <v>110</v>
      </c>
      <c r="D267" s="104" t="s">
        <v>40</v>
      </c>
      <c r="E267" s="104" t="s">
        <v>34</v>
      </c>
      <c r="F267" s="104" t="s">
        <v>15</v>
      </c>
      <c r="G267" s="120"/>
      <c r="H267" s="167">
        <f>H268+H270</f>
        <v>840</v>
      </c>
      <c r="I267" s="167">
        <f>I268+I270</f>
        <v>840</v>
      </c>
      <c r="J267" s="167">
        <f>J268+J270</f>
        <v>840</v>
      </c>
    </row>
    <row r="268" spans="1:11" s="11" customFormat="1" ht="27.75" customHeight="1" x14ac:dyDescent="0.2">
      <c r="A268" s="118"/>
      <c r="B268" s="62" t="s">
        <v>288</v>
      </c>
      <c r="C268" s="98" t="s">
        <v>110</v>
      </c>
      <c r="D268" s="98" t="s">
        <v>40</v>
      </c>
      <c r="E268" s="98" t="s">
        <v>34</v>
      </c>
      <c r="F268" s="98" t="s">
        <v>16</v>
      </c>
      <c r="G268" s="99"/>
      <c r="H268" s="165">
        <f>H269</f>
        <v>40</v>
      </c>
      <c r="I268" s="165">
        <f>I269</f>
        <v>40</v>
      </c>
      <c r="J268" s="165">
        <f>J269</f>
        <v>40</v>
      </c>
    </row>
    <row r="269" spans="1:11" ht="25.5" x14ac:dyDescent="0.2">
      <c r="A269" s="117"/>
      <c r="B269" s="97" t="s">
        <v>75</v>
      </c>
      <c r="C269" s="98" t="s">
        <v>110</v>
      </c>
      <c r="D269" s="98" t="s">
        <v>40</v>
      </c>
      <c r="E269" s="98" t="s">
        <v>34</v>
      </c>
      <c r="F269" s="98" t="s">
        <v>16</v>
      </c>
      <c r="G269" s="111" t="s">
        <v>71</v>
      </c>
      <c r="H269" s="165">
        <f>50-15-15+20</f>
        <v>40</v>
      </c>
      <c r="I269" s="165">
        <f>50-15-15+20</f>
        <v>40</v>
      </c>
      <c r="J269" s="165">
        <f>50-15-15+20</f>
        <v>40</v>
      </c>
    </row>
    <row r="270" spans="1:11" ht="24.75" customHeight="1" x14ac:dyDescent="0.2">
      <c r="A270" s="117"/>
      <c r="B270" s="62" t="s">
        <v>289</v>
      </c>
      <c r="C270" s="98" t="s">
        <v>110</v>
      </c>
      <c r="D270" s="98" t="s">
        <v>40</v>
      </c>
      <c r="E270" s="98" t="s">
        <v>34</v>
      </c>
      <c r="F270" s="98" t="s">
        <v>17</v>
      </c>
      <c r="G270" s="111"/>
      <c r="H270" s="165">
        <f>H271</f>
        <v>800</v>
      </c>
      <c r="I270" s="165">
        <f>I271</f>
        <v>800</v>
      </c>
      <c r="J270" s="165">
        <f>J271</f>
        <v>800</v>
      </c>
    </row>
    <row r="271" spans="1:11" ht="26.25" thickBot="1" x14ac:dyDescent="0.25">
      <c r="A271" s="117"/>
      <c r="B271" s="97" t="s">
        <v>75</v>
      </c>
      <c r="C271" s="98" t="s">
        <v>110</v>
      </c>
      <c r="D271" s="98" t="s">
        <v>40</v>
      </c>
      <c r="E271" s="98" t="s">
        <v>34</v>
      </c>
      <c r="F271" s="98" t="s">
        <v>17</v>
      </c>
      <c r="G271" s="111" t="s">
        <v>71</v>
      </c>
      <c r="H271" s="165">
        <f>1000-200</f>
        <v>800</v>
      </c>
      <c r="I271" s="165">
        <f>1000-200</f>
        <v>800</v>
      </c>
      <c r="J271" s="165">
        <f>1000-200</f>
        <v>800</v>
      </c>
    </row>
    <row r="272" spans="1:11" s="19" customFormat="1" ht="21" thickBot="1" x14ac:dyDescent="0.35">
      <c r="A272" s="158"/>
      <c r="B272" s="159" t="s">
        <v>59</v>
      </c>
      <c r="C272" s="192"/>
      <c r="D272" s="193"/>
      <c r="E272" s="193"/>
      <c r="F272" s="160"/>
      <c r="G272" s="161"/>
      <c r="H272" s="188">
        <f>H13+H81+H87+H104+H146+H236+H256+H265</f>
        <v>45284</v>
      </c>
      <c r="I272" s="188">
        <f>I13+I81+I87+I104+I146+I236+I256+I265</f>
        <v>40066.300000000003</v>
      </c>
      <c r="J272" s="188">
        <f>J13+J81+J87+J104+J146+J236+J256+J265</f>
        <v>40562.699999999997</v>
      </c>
    </row>
    <row r="273" spans="1:225" x14ac:dyDescent="0.2">
      <c r="A273" s="20"/>
      <c r="B273" s="21"/>
      <c r="C273" s="22"/>
      <c r="D273" s="13"/>
      <c r="E273" s="13"/>
      <c r="F273" s="13"/>
      <c r="G273" s="13"/>
      <c r="H273" s="13"/>
      <c r="I273" s="13"/>
      <c r="J273" s="13"/>
    </row>
    <row r="274" spans="1:225" s="14" customFormat="1" x14ac:dyDescent="0.2">
      <c r="A274" s="23"/>
      <c r="B274" s="24"/>
      <c r="C274" s="25"/>
      <c r="D274" s="18"/>
      <c r="E274" s="18"/>
      <c r="F274" s="18"/>
      <c r="G274" s="18"/>
      <c r="H274" s="18"/>
      <c r="I274" s="18"/>
      <c r="J274" s="18"/>
    </row>
    <row r="275" spans="1:225" x14ac:dyDescent="0.2">
      <c r="A275" s="26"/>
      <c r="B275" s="27"/>
      <c r="C275" s="28"/>
      <c r="D275" s="13"/>
      <c r="E275" s="13"/>
      <c r="F275" s="13"/>
      <c r="G275" s="13"/>
      <c r="H275" s="13"/>
      <c r="I275" s="13"/>
      <c r="J275" s="13"/>
    </row>
    <row r="276" spans="1:225" x14ac:dyDescent="0.2">
      <c r="A276" s="26"/>
      <c r="B276" s="27"/>
      <c r="C276" s="28"/>
      <c r="D276" s="18"/>
      <c r="E276" s="18"/>
      <c r="F276" s="13"/>
      <c r="G276" s="13"/>
      <c r="H276" s="13"/>
      <c r="I276" s="13"/>
      <c r="J276" s="13"/>
    </row>
    <row r="277" spans="1:225" ht="15" x14ac:dyDescent="0.25">
      <c r="A277" s="26"/>
      <c r="B277" s="29"/>
      <c r="C277" s="30"/>
      <c r="D277" s="31"/>
      <c r="E277" s="31"/>
      <c r="F277" s="31"/>
      <c r="G277" s="31"/>
      <c r="H277" s="31"/>
      <c r="I277" s="31"/>
      <c r="J277" s="31"/>
    </row>
    <row r="278" spans="1:225" x14ac:dyDescent="0.2">
      <c r="A278" s="26"/>
      <c r="B278" s="27"/>
      <c r="C278" s="28"/>
      <c r="D278" s="13"/>
      <c r="E278" s="13"/>
      <c r="F278" s="13"/>
      <c r="G278" s="13"/>
      <c r="H278" s="13"/>
      <c r="I278" s="13"/>
      <c r="J278" s="13"/>
    </row>
    <row r="279" spans="1:225" x14ac:dyDescent="0.2">
      <c r="A279" s="26"/>
      <c r="B279" s="27"/>
      <c r="C279" s="28"/>
      <c r="D279" s="13"/>
      <c r="E279" s="13"/>
      <c r="F279" s="13"/>
      <c r="G279" s="13"/>
      <c r="H279" s="13"/>
      <c r="I279" s="13"/>
      <c r="J279" s="13"/>
    </row>
    <row r="280" spans="1:225" x14ac:dyDescent="0.2">
      <c r="A280" s="26"/>
      <c r="B280" s="27"/>
      <c r="C280" s="28"/>
      <c r="D280" s="13"/>
      <c r="E280" s="13"/>
      <c r="F280" s="13"/>
      <c r="G280" s="13"/>
      <c r="H280" s="13"/>
      <c r="I280" s="13"/>
      <c r="J280" s="13"/>
    </row>
    <row r="281" spans="1:225" s="17" customFormat="1" ht="13.5" customHeight="1" x14ac:dyDescent="0.2">
      <c r="A281" s="32"/>
      <c r="B281" s="33"/>
      <c r="C281" s="34"/>
      <c r="D281" s="35"/>
      <c r="E281" s="35"/>
      <c r="F281" s="35"/>
      <c r="G281" s="35"/>
      <c r="H281" s="35"/>
      <c r="I281" s="35"/>
      <c r="J281" s="35"/>
    </row>
    <row r="282" spans="1:225" x14ac:dyDescent="0.2">
      <c r="A282" s="26"/>
      <c r="B282" s="27"/>
      <c r="C282" s="36"/>
      <c r="D282" s="37"/>
      <c r="E282" s="37"/>
      <c r="F282" s="37"/>
      <c r="G282" s="37"/>
      <c r="H282" s="37"/>
      <c r="I282" s="37"/>
      <c r="J282" s="37"/>
    </row>
    <row r="283" spans="1:225" x14ac:dyDescent="0.2">
      <c r="A283" s="26"/>
      <c r="B283" s="38"/>
      <c r="C283" s="36"/>
      <c r="D283" s="37"/>
      <c r="E283" s="37"/>
      <c r="F283" s="37"/>
      <c r="G283" s="37"/>
      <c r="H283" s="37"/>
      <c r="I283" s="37"/>
      <c r="J283" s="37"/>
    </row>
    <row r="284" spans="1:225" x14ac:dyDescent="0.2">
      <c r="A284" s="26"/>
      <c r="B284" s="38"/>
      <c r="C284" s="36"/>
      <c r="D284" s="37"/>
      <c r="E284" s="37"/>
      <c r="F284" s="37"/>
      <c r="G284" s="37"/>
      <c r="H284" s="37"/>
      <c r="I284" s="37"/>
      <c r="J284" s="37"/>
    </row>
    <row r="285" spans="1:225" x14ac:dyDescent="0.2">
      <c r="A285" s="26"/>
      <c r="B285" s="38"/>
      <c r="C285" s="36"/>
      <c r="D285" s="37"/>
      <c r="E285" s="37"/>
      <c r="F285" s="37"/>
      <c r="G285" s="37"/>
      <c r="H285" s="37"/>
      <c r="I285" s="37"/>
      <c r="J285" s="37"/>
    </row>
    <row r="286" spans="1:225" x14ac:dyDescent="0.2">
      <c r="A286" s="26"/>
      <c r="B286" s="38"/>
      <c r="C286" s="36"/>
      <c r="D286" s="37"/>
      <c r="E286" s="37"/>
      <c r="F286" s="37"/>
      <c r="G286" s="37"/>
      <c r="H286" s="37"/>
      <c r="I286" s="37"/>
      <c r="J286" s="37"/>
    </row>
    <row r="287" spans="1:225" x14ac:dyDescent="0.2">
      <c r="A287" s="26"/>
      <c r="B287" s="38"/>
      <c r="C287" s="36"/>
      <c r="D287" s="37"/>
      <c r="E287" s="37"/>
      <c r="F287" s="37"/>
      <c r="G287" s="37"/>
      <c r="H287" s="37"/>
      <c r="I287" s="37"/>
      <c r="J287" s="37"/>
    </row>
    <row r="288" spans="1:225" x14ac:dyDescent="0.2">
      <c r="A288" s="26"/>
      <c r="B288" s="24"/>
      <c r="C288" s="25"/>
      <c r="D288" s="18"/>
      <c r="E288" s="18"/>
      <c r="F288" s="18"/>
      <c r="G288" s="18"/>
      <c r="H288" s="18"/>
      <c r="I288" s="18"/>
      <c r="J288" s="18"/>
      <c r="DW288" s="39"/>
      <c r="DX288" s="39"/>
      <c r="DY288" s="39"/>
      <c r="DZ288" s="39"/>
      <c r="EA288" s="39"/>
      <c r="EB288" s="39"/>
      <c r="EC288" s="39"/>
      <c r="ED288" s="39"/>
      <c r="EE288" s="39"/>
      <c r="EF288" s="39"/>
      <c r="EG288" s="39"/>
      <c r="EH288" s="39"/>
      <c r="EI288" s="39"/>
      <c r="EJ288" s="39"/>
      <c r="EK288" s="39"/>
      <c r="EL288" s="39"/>
      <c r="EM288" s="39"/>
      <c r="EN288" s="39"/>
      <c r="EO288" s="39"/>
      <c r="EP288" s="39"/>
      <c r="EQ288" s="39"/>
      <c r="ER288" s="39"/>
      <c r="ES288" s="39"/>
      <c r="ET288" s="39"/>
      <c r="EU288" s="39"/>
      <c r="EV288" s="39"/>
      <c r="EW288" s="39"/>
      <c r="EX288" s="39"/>
      <c r="EY288" s="39"/>
      <c r="EZ288" s="39"/>
      <c r="FA288" s="39"/>
      <c r="FB288" s="39"/>
      <c r="FC288" s="39"/>
      <c r="FD288" s="39"/>
      <c r="FE288" s="39"/>
      <c r="FF288" s="39"/>
      <c r="FG288" s="39"/>
      <c r="FH288" s="39"/>
      <c r="FI288" s="39"/>
      <c r="FJ288" s="39"/>
      <c r="FK288" s="39"/>
      <c r="FL288" s="39"/>
      <c r="FM288" s="39"/>
      <c r="FN288" s="39"/>
      <c r="FO288" s="39"/>
      <c r="FP288" s="39"/>
      <c r="FQ288" s="39"/>
      <c r="FR288" s="39"/>
      <c r="FS288" s="39"/>
      <c r="FT288" s="39"/>
      <c r="FU288" s="39"/>
      <c r="FV288" s="39"/>
      <c r="FW288" s="39"/>
      <c r="FX288" s="39"/>
      <c r="FY288" s="39"/>
      <c r="FZ288" s="39"/>
      <c r="GA288" s="39"/>
      <c r="GB288" s="39"/>
      <c r="GC288" s="39"/>
      <c r="GD288" s="39"/>
      <c r="GE288" s="39"/>
      <c r="GF288" s="39"/>
      <c r="GG288" s="39"/>
      <c r="GH288" s="39"/>
      <c r="GI288" s="39"/>
      <c r="GJ288" s="39"/>
      <c r="GK288" s="39"/>
      <c r="GL288" s="39"/>
      <c r="GM288" s="39"/>
      <c r="GN288" s="39"/>
      <c r="GO288" s="39"/>
      <c r="GP288" s="39"/>
      <c r="GQ288" s="39"/>
      <c r="GR288" s="39"/>
      <c r="GS288" s="39"/>
      <c r="GT288" s="39"/>
      <c r="GU288" s="39"/>
      <c r="GV288" s="39"/>
      <c r="GW288" s="39"/>
      <c r="GX288" s="39"/>
      <c r="GY288" s="39"/>
      <c r="GZ288" s="39"/>
      <c r="HA288" s="39"/>
      <c r="HB288" s="39"/>
      <c r="HC288" s="39"/>
      <c r="HD288" s="39"/>
      <c r="HE288" s="39"/>
      <c r="HF288" s="39"/>
      <c r="HG288" s="39"/>
      <c r="HH288" s="39"/>
      <c r="HI288" s="39"/>
      <c r="HJ288" s="39"/>
      <c r="HK288" s="39"/>
      <c r="HL288" s="39"/>
      <c r="HM288" s="39"/>
      <c r="HN288" s="39"/>
      <c r="HO288" s="39"/>
      <c r="HP288" s="39"/>
      <c r="HQ288" s="39"/>
    </row>
    <row r="289" spans="1:225" x14ac:dyDescent="0.2">
      <c r="A289" s="26"/>
      <c r="B289" s="24"/>
      <c r="C289" s="25"/>
      <c r="D289" s="18"/>
      <c r="E289" s="18"/>
      <c r="F289" s="18"/>
      <c r="G289" s="18"/>
      <c r="H289" s="18"/>
      <c r="I289" s="18"/>
      <c r="J289" s="18"/>
      <c r="DW289" s="39"/>
      <c r="DX289" s="39"/>
      <c r="DY289" s="39"/>
      <c r="DZ289" s="39"/>
      <c r="EA289" s="39"/>
      <c r="EB289" s="39"/>
      <c r="EC289" s="39"/>
      <c r="ED289" s="39"/>
      <c r="EE289" s="39"/>
      <c r="EF289" s="39"/>
      <c r="EG289" s="39"/>
      <c r="EH289" s="39"/>
      <c r="EI289" s="39"/>
      <c r="EJ289" s="39"/>
      <c r="EK289" s="39"/>
      <c r="EL289" s="39"/>
      <c r="EM289" s="39"/>
      <c r="EN289" s="39"/>
      <c r="EO289" s="39"/>
      <c r="EP289" s="39"/>
      <c r="EQ289" s="39"/>
      <c r="ER289" s="39"/>
      <c r="ES289" s="39"/>
      <c r="ET289" s="39"/>
      <c r="EU289" s="39"/>
      <c r="EV289" s="39"/>
      <c r="EW289" s="39"/>
      <c r="EX289" s="39"/>
      <c r="EY289" s="39"/>
      <c r="EZ289" s="39"/>
      <c r="FA289" s="39"/>
      <c r="FB289" s="39"/>
      <c r="FC289" s="39"/>
      <c r="FD289" s="39"/>
      <c r="FE289" s="39"/>
      <c r="FF289" s="39"/>
      <c r="FG289" s="39"/>
      <c r="FH289" s="39"/>
      <c r="FI289" s="39"/>
      <c r="FJ289" s="39"/>
      <c r="FK289" s="39"/>
      <c r="FL289" s="39"/>
      <c r="FM289" s="39"/>
      <c r="FN289" s="39"/>
      <c r="FO289" s="39"/>
      <c r="FP289" s="39"/>
      <c r="FQ289" s="39"/>
      <c r="FR289" s="39"/>
      <c r="FS289" s="39"/>
      <c r="FT289" s="39"/>
      <c r="FU289" s="39"/>
      <c r="FV289" s="39"/>
      <c r="FW289" s="39"/>
      <c r="FX289" s="39"/>
      <c r="FY289" s="39"/>
      <c r="FZ289" s="39"/>
      <c r="GA289" s="39"/>
      <c r="GB289" s="39"/>
      <c r="GC289" s="39"/>
      <c r="GD289" s="39"/>
      <c r="GE289" s="39"/>
      <c r="GF289" s="39"/>
      <c r="GG289" s="39"/>
      <c r="GH289" s="39"/>
      <c r="GI289" s="39"/>
      <c r="GJ289" s="39"/>
      <c r="GK289" s="39"/>
      <c r="GL289" s="39"/>
      <c r="GM289" s="39"/>
      <c r="GN289" s="39"/>
      <c r="GO289" s="39"/>
      <c r="GP289" s="39"/>
      <c r="GQ289" s="39"/>
      <c r="GR289" s="39"/>
      <c r="GS289" s="39"/>
      <c r="GT289" s="39"/>
      <c r="GU289" s="39"/>
      <c r="GV289" s="39"/>
      <c r="GW289" s="39"/>
      <c r="GX289" s="39"/>
      <c r="GY289" s="39"/>
      <c r="GZ289" s="39"/>
      <c r="HA289" s="39"/>
      <c r="HB289" s="39"/>
      <c r="HC289" s="39"/>
      <c r="HD289" s="39"/>
      <c r="HE289" s="39"/>
      <c r="HF289" s="39"/>
      <c r="HG289" s="39"/>
      <c r="HH289" s="39"/>
      <c r="HI289" s="39"/>
      <c r="HJ289" s="39"/>
      <c r="HK289" s="39"/>
      <c r="HL289" s="39"/>
      <c r="HM289" s="39"/>
      <c r="HN289" s="39"/>
      <c r="HO289" s="39"/>
      <c r="HP289" s="39"/>
      <c r="HQ289" s="39"/>
    </row>
    <row r="290" spans="1:225" x14ac:dyDescent="0.2">
      <c r="A290" s="26"/>
      <c r="B290" s="21"/>
      <c r="C290" s="22"/>
      <c r="D290" s="13"/>
      <c r="E290" s="13"/>
      <c r="F290" s="13"/>
      <c r="G290" s="13"/>
      <c r="H290" s="13"/>
      <c r="I290" s="13"/>
      <c r="J290" s="13"/>
      <c r="DW290" s="39"/>
      <c r="DX290" s="39"/>
      <c r="DY290" s="39"/>
      <c r="DZ290" s="39"/>
      <c r="EA290" s="39"/>
      <c r="EB290" s="39"/>
      <c r="EC290" s="39"/>
      <c r="ED290" s="39"/>
      <c r="EE290" s="39"/>
      <c r="EF290" s="39"/>
      <c r="EG290" s="39"/>
      <c r="EH290" s="39"/>
      <c r="EI290" s="39"/>
      <c r="EJ290" s="39"/>
      <c r="EK290" s="39"/>
      <c r="EL290" s="39"/>
      <c r="EM290" s="39"/>
      <c r="EN290" s="39"/>
      <c r="EO290" s="39"/>
      <c r="EP290" s="39"/>
      <c r="EQ290" s="39"/>
      <c r="ER290" s="39"/>
      <c r="ES290" s="39"/>
      <c r="ET290" s="39"/>
      <c r="EU290" s="39"/>
      <c r="EV290" s="39"/>
      <c r="EW290" s="39"/>
      <c r="EX290" s="39"/>
      <c r="EY290" s="39"/>
      <c r="EZ290" s="39"/>
      <c r="FA290" s="39"/>
      <c r="FB290" s="39"/>
      <c r="FC290" s="39"/>
      <c r="FD290" s="39"/>
      <c r="FE290" s="39"/>
      <c r="FF290" s="39"/>
      <c r="FG290" s="39"/>
      <c r="FH290" s="39"/>
      <c r="FI290" s="39"/>
      <c r="FJ290" s="39"/>
      <c r="FK290" s="39"/>
      <c r="FL290" s="39"/>
      <c r="FM290" s="39"/>
      <c r="FN290" s="39"/>
      <c r="FO290" s="39"/>
      <c r="FP290" s="39"/>
      <c r="FQ290" s="39"/>
      <c r="FR290" s="39"/>
      <c r="FS290" s="39"/>
      <c r="FT290" s="39"/>
      <c r="FU290" s="39"/>
      <c r="FV290" s="39"/>
      <c r="FW290" s="39"/>
      <c r="FX290" s="39"/>
      <c r="FY290" s="39"/>
      <c r="FZ290" s="39"/>
      <c r="GA290" s="39"/>
      <c r="GB290" s="39"/>
      <c r="GC290" s="39"/>
      <c r="GD290" s="39"/>
      <c r="GE290" s="39"/>
      <c r="GF290" s="39"/>
      <c r="GG290" s="39"/>
      <c r="GH290" s="39"/>
      <c r="GI290" s="39"/>
      <c r="GJ290" s="39"/>
      <c r="GK290" s="39"/>
      <c r="GL290" s="39"/>
      <c r="GM290" s="39"/>
      <c r="GN290" s="39"/>
      <c r="GO290" s="39"/>
      <c r="GP290" s="39"/>
      <c r="GQ290" s="39"/>
      <c r="GR290" s="39"/>
      <c r="GS290" s="39"/>
      <c r="GT290" s="39"/>
      <c r="GU290" s="39"/>
      <c r="GV290" s="39"/>
      <c r="GW290" s="39"/>
      <c r="GX290" s="39"/>
      <c r="GY290" s="39"/>
      <c r="GZ290" s="39"/>
      <c r="HA290" s="39"/>
      <c r="HB290" s="39"/>
      <c r="HC290" s="39"/>
      <c r="HD290" s="39"/>
      <c r="HE290" s="39"/>
      <c r="HF290" s="39"/>
      <c r="HG290" s="39"/>
      <c r="HH290" s="39"/>
      <c r="HI290" s="39"/>
      <c r="HJ290" s="39"/>
      <c r="HK290" s="39"/>
      <c r="HL290" s="39"/>
      <c r="HM290" s="39"/>
      <c r="HN290" s="39"/>
      <c r="HO290" s="39"/>
      <c r="HP290" s="39"/>
      <c r="HQ290" s="39"/>
    </row>
    <row r="291" spans="1:225" x14ac:dyDescent="0.2">
      <c r="A291" s="26"/>
      <c r="B291" s="27"/>
      <c r="C291" s="28"/>
      <c r="D291" s="13"/>
      <c r="E291" s="13"/>
      <c r="F291" s="13"/>
      <c r="G291" s="13"/>
      <c r="H291" s="13"/>
      <c r="I291" s="13"/>
      <c r="J291" s="13"/>
      <c r="DW291" s="39"/>
      <c r="DX291" s="39"/>
      <c r="DY291" s="39"/>
      <c r="DZ291" s="39"/>
      <c r="EA291" s="39"/>
      <c r="EB291" s="39"/>
      <c r="EC291" s="39"/>
      <c r="ED291" s="39"/>
      <c r="EE291" s="39"/>
      <c r="EF291" s="39"/>
      <c r="EG291" s="39"/>
      <c r="EH291" s="39"/>
      <c r="EI291" s="39"/>
      <c r="EJ291" s="39"/>
      <c r="EK291" s="39"/>
      <c r="EL291" s="39"/>
      <c r="EM291" s="39"/>
      <c r="EN291" s="39"/>
      <c r="EO291" s="39"/>
      <c r="EP291" s="39"/>
      <c r="EQ291" s="39"/>
      <c r="ER291" s="39"/>
      <c r="ES291" s="39"/>
      <c r="ET291" s="39"/>
      <c r="EU291" s="39"/>
      <c r="EV291" s="39"/>
      <c r="EW291" s="39"/>
      <c r="EX291" s="39"/>
      <c r="EY291" s="39"/>
      <c r="EZ291" s="39"/>
      <c r="FA291" s="39"/>
      <c r="FB291" s="39"/>
      <c r="FC291" s="39"/>
      <c r="FD291" s="39"/>
      <c r="FE291" s="39"/>
      <c r="FF291" s="39"/>
      <c r="FG291" s="39"/>
      <c r="FH291" s="39"/>
      <c r="FI291" s="39"/>
      <c r="FJ291" s="39"/>
      <c r="FK291" s="39"/>
      <c r="FL291" s="39"/>
      <c r="FM291" s="39"/>
      <c r="FN291" s="39"/>
      <c r="FO291" s="39"/>
      <c r="FP291" s="39"/>
      <c r="FQ291" s="39"/>
      <c r="FR291" s="39"/>
      <c r="FS291" s="39"/>
      <c r="FT291" s="39"/>
      <c r="FU291" s="39"/>
      <c r="FV291" s="39"/>
      <c r="FW291" s="39"/>
      <c r="FX291" s="39"/>
      <c r="FY291" s="39"/>
      <c r="FZ291" s="39"/>
      <c r="GA291" s="39"/>
      <c r="GB291" s="39"/>
      <c r="GC291" s="39"/>
      <c r="GD291" s="39"/>
      <c r="GE291" s="39"/>
      <c r="GF291" s="39"/>
      <c r="GG291" s="39"/>
      <c r="GH291" s="39"/>
      <c r="GI291" s="39"/>
      <c r="GJ291" s="39"/>
      <c r="GK291" s="39"/>
      <c r="GL291" s="39"/>
      <c r="GM291" s="39"/>
      <c r="GN291" s="39"/>
      <c r="GO291" s="39"/>
      <c r="GP291" s="39"/>
      <c r="GQ291" s="39"/>
      <c r="GR291" s="39"/>
      <c r="GS291" s="39"/>
      <c r="GT291" s="39"/>
      <c r="GU291" s="39"/>
      <c r="GV291" s="39"/>
      <c r="GW291" s="39"/>
      <c r="GX291" s="39"/>
      <c r="GY291" s="39"/>
      <c r="GZ291" s="39"/>
      <c r="HA291" s="39"/>
      <c r="HB291" s="39"/>
      <c r="HC291" s="39"/>
      <c r="HD291" s="39"/>
      <c r="HE291" s="39"/>
      <c r="HF291" s="39"/>
      <c r="HG291" s="39"/>
      <c r="HH291" s="39"/>
      <c r="HI291" s="39"/>
      <c r="HJ291" s="39"/>
      <c r="HK291" s="39"/>
      <c r="HL291" s="39"/>
      <c r="HM291" s="39"/>
      <c r="HN291" s="39"/>
      <c r="HO291" s="39"/>
      <c r="HP291" s="39"/>
      <c r="HQ291" s="39"/>
    </row>
    <row r="292" spans="1:225" x14ac:dyDescent="0.2">
      <c r="A292" s="26"/>
      <c r="B292" s="21"/>
      <c r="C292" s="22"/>
      <c r="D292" s="13"/>
      <c r="E292" s="13"/>
      <c r="F292" s="13"/>
      <c r="G292" s="13"/>
      <c r="H292" s="13"/>
      <c r="I292" s="13"/>
      <c r="J292" s="13"/>
      <c r="DW292" s="39"/>
      <c r="DX292" s="39"/>
      <c r="DY292" s="39"/>
      <c r="DZ292" s="39"/>
      <c r="EA292" s="39"/>
      <c r="EB292" s="39"/>
      <c r="EC292" s="39"/>
      <c r="ED292" s="39"/>
      <c r="EE292" s="39"/>
      <c r="EF292" s="39"/>
      <c r="EG292" s="39"/>
      <c r="EH292" s="39"/>
      <c r="EI292" s="39"/>
      <c r="EJ292" s="39"/>
      <c r="EK292" s="39"/>
      <c r="EL292" s="39"/>
      <c r="EM292" s="39"/>
      <c r="EN292" s="39"/>
      <c r="EO292" s="39"/>
      <c r="EP292" s="39"/>
      <c r="EQ292" s="39"/>
      <c r="ER292" s="39"/>
      <c r="ES292" s="39"/>
      <c r="ET292" s="39"/>
      <c r="EU292" s="39"/>
      <c r="EV292" s="39"/>
      <c r="EW292" s="39"/>
      <c r="EX292" s="39"/>
      <c r="EY292" s="39"/>
      <c r="EZ292" s="39"/>
      <c r="FA292" s="39"/>
      <c r="FB292" s="39"/>
      <c r="FC292" s="39"/>
      <c r="FD292" s="39"/>
      <c r="FE292" s="39"/>
      <c r="FF292" s="39"/>
      <c r="FG292" s="39"/>
      <c r="FH292" s="39"/>
      <c r="FI292" s="39"/>
      <c r="FJ292" s="39"/>
      <c r="FK292" s="39"/>
      <c r="FL292" s="39"/>
      <c r="FM292" s="39"/>
      <c r="FN292" s="39"/>
      <c r="FO292" s="39"/>
      <c r="FP292" s="39"/>
      <c r="FQ292" s="39"/>
      <c r="FR292" s="39"/>
      <c r="FS292" s="39"/>
      <c r="FT292" s="39"/>
      <c r="FU292" s="39"/>
      <c r="FV292" s="39"/>
      <c r="FW292" s="39"/>
      <c r="FX292" s="39"/>
      <c r="FY292" s="39"/>
      <c r="FZ292" s="39"/>
      <c r="GA292" s="39"/>
      <c r="GB292" s="39"/>
      <c r="GC292" s="39"/>
      <c r="GD292" s="39"/>
      <c r="GE292" s="39"/>
      <c r="GF292" s="39"/>
      <c r="GG292" s="39"/>
      <c r="GH292" s="39"/>
      <c r="GI292" s="39"/>
      <c r="GJ292" s="39"/>
      <c r="GK292" s="39"/>
      <c r="GL292" s="39"/>
      <c r="GM292" s="39"/>
      <c r="GN292" s="39"/>
      <c r="GO292" s="39"/>
      <c r="GP292" s="39"/>
      <c r="GQ292" s="39"/>
      <c r="GR292" s="39"/>
      <c r="GS292" s="39"/>
      <c r="GT292" s="39"/>
      <c r="GU292" s="39"/>
      <c r="GV292" s="39"/>
      <c r="GW292" s="39"/>
      <c r="GX292" s="39"/>
      <c r="GY292" s="39"/>
      <c r="GZ292" s="39"/>
      <c r="HA292" s="39"/>
      <c r="HB292" s="39"/>
      <c r="HC292" s="39"/>
      <c r="HD292" s="39"/>
      <c r="HE292" s="39"/>
      <c r="HF292" s="39"/>
      <c r="HG292" s="39"/>
      <c r="HH292" s="39"/>
      <c r="HI292" s="39"/>
      <c r="HJ292" s="39"/>
      <c r="HK292" s="39"/>
      <c r="HL292" s="39"/>
      <c r="HM292" s="39"/>
      <c r="HN292" s="39"/>
      <c r="HO292" s="39"/>
      <c r="HP292" s="39"/>
      <c r="HQ292" s="39"/>
    </row>
    <row r="293" spans="1:225" x14ac:dyDescent="0.2">
      <c r="A293" s="26"/>
      <c r="B293" s="27"/>
      <c r="C293" s="28"/>
      <c r="D293" s="13"/>
      <c r="E293" s="13"/>
      <c r="F293" s="13"/>
      <c r="G293" s="13"/>
      <c r="H293" s="13"/>
      <c r="I293" s="13"/>
      <c r="J293" s="13"/>
      <c r="DW293" s="39"/>
      <c r="DX293" s="39"/>
      <c r="DY293" s="39"/>
      <c r="DZ293" s="39"/>
      <c r="EA293" s="39"/>
      <c r="EB293" s="39"/>
      <c r="EC293" s="39"/>
      <c r="ED293" s="39"/>
      <c r="EE293" s="39"/>
      <c r="EF293" s="39"/>
      <c r="EG293" s="39"/>
      <c r="EH293" s="39"/>
      <c r="EI293" s="39"/>
      <c r="EJ293" s="39"/>
      <c r="EK293" s="39"/>
      <c r="EL293" s="39"/>
      <c r="EM293" s="39"/>
      <c r="EN293" s="39"/>
      <c r="EO293" s="39"/>
      <c r="EP293" s="39"/>
      <c r="EQ293" s="39"/>
      <c r="ER293" s="39"/>
      <c r="ES293" s="39"/>
      <c r="ET293" s="39"/>
      <c r="EU293" s="39"/>
      <c r="EV293" s="39"/>
      <c r="EW293" s="39"/>
      <c r="EX293" s="39"/>
      <c r="EY293" s="39"/>
      <c r="EZ293" s="39"/>
      <c r="FA293" s="39"/>
      <c r="FB293" s="39"/>
      <c r="FC293" s="39"/>
      <c r="FD293" s="39"/>
      <c r="FE293" s="39"/>
      <c r="FF293" s="39"/>
      <c r="FG293" s="39"/>
      <c r="FH293" s="39"/>
      <c r="FI293" s="39"/>
      <c r="FJ293" s="39"/>
      <c r="FK293" s="39"/>
      <c r="FL293" s="39"/>
      <c r="FM293" s="39"/>
      <c r="FN293" s="39"/>
      <c r="FO293" s="39"/>
      <c r="FP293" s="39"/>
      <c r="FQ293" s="39"/>
      <c r="FR293" s="39"/>
      <c r="FS293" s="39"/>
      <c r="FT293" s="39"/>
      <c r="FU293" s="39"/>
      <c r="FV293" s="39"/>
      <c r="FW293" s="39"/>
      <c r="FX293" s="39"/>
      <c r="FY293" s="39"/>
      <c r="FZ293" s="39"/>
      <c r="GA293" s="39"/>
      <c r="GB293" s="39"/>
      <c r="GC293" s="39"/>
      <c r="GD293" s="39"/>
      <c r="GE293" s="39"/>
      <c r="GF293" s="39"/>
      <c r="GG293" s="39"/>
      <c r="GH293" s="39"/>
      <c r="GI293" s="39"/>
      <c r="GJ293" s="39"/>
      <c r="GK293" s="39"/>
      <c r="GL293" s="39"/>
      <c r="GM293" s="39"/>
      <c r="GN293" s="39"/>
      <c r="GO293" s="39"/>
      <c r="GP293" s="39"/>
      <c r="GQ293" s="39"/>
      <c r="GR293" s="39"/>
      <c r="GS293" s="39"/>
      <c r="GT293" s="39"/>
      <c r="GU293" s="39"/>
      <c r="GV293" s="39"/>
      <c r="GW293" s="39"/>
      <c r="GX293" s="39"/>
      <c r="GY293" s="39"/>
      <c r="GZ293" s="39"/>
      <c r="HA293" s="39"/>
      <c r="HB293" s="39"/>
      <c r="HC293" s="39"/>
      <c r="HD293" s="39"/>
      <c r="HE293" s="39"/>
      <c r="HF293" s="39"/>
      <c r="HG293" s="39"/>
      <c r="HH293" s="39"/>
      <c r="HI293" s="39"/>
      <c r="HJ293" s="39"/>
      <c r="HK293" s="39"/>
      <c r="HL293" s="39"/>
      <c r="HM293" s="39"/>
      <c r="HN293" s="39"/>
      <c r="HO293" s="39"/>
      <c r="HP293" s="39"/>
      <c r="HQ293" s="39"/>
    </row>
    <row r="294" spans="1:225" x14ac:dyDescent="0.2">
      <c r="A294" s="26"/>
      <c r="B294" s="38"/>
      <c r="C294" s="36"/>
      <c r="D294" s="37"/>
      <c r="E294" s="37"/>
      <c r="F294" s="37"/>
      <c r="G294" s="37"/>
      <c r="H294" s="37"/>
      <c r="I294" s="37"/>
      <c r="J294" s="37"/>
      <c r="DW294" s="39"/>
      <c r="DX294" s="39"/>
      <c r="DY294" s="39"/>
      <c r="DZ294" s="39"/>
      <c r="EA294" s="39"/>
      <c r="EB294" s="39"/>
      <c r="EC294" s="39"/>
      <c r="ED294" s="39"/>
      <c r="EE294" s="39"/>
      <c r="EF294" s="39"/>
      <c r="EG294" s="39"/>
      <c r="EH294" s="39"/>
      <c r="EI294" s="39"/>
      <c r="EJ294" s="39"/>
      <c r="EK294" s="39"/>
      <c r="EL294" s="39"/>
      <c r="EM294" s="39"/>
      <c r="EN294" s="39"/>
      <c r="EO294" s="39"/>
      <c r="EP294" s="39"/>
      <c r="EQ294" s="39"/>
      <c r="ER294" s="39"/>
      <c r="ES294" s="39"/>
      <c r="ET294" s="39"/>
      <c r="EU294" s="39"/>
      <c r="EV294" s="39"/>
      <c r="EW294" s="39"/>
      <c r="EX294" s="39"/>
      <c r="EY294" s="39"/>
      <c r="EZ294" s="39"/>
      <c r="FA294" s="39"/>
      <c r="FB294" s="39"/>
      <c r="FC294" s="39"/>
      <c r="FD294" s="39"/>
      <c r="FE294" s="39"/>
      <c r="FF294" s="39"/>
      <c r="FG294" s="39"/>
      <c r="FH294" s="39"/>
      <c r="FI294" s="39"/>
      <c r="FJ294" s="39"/>
      <c r="FK294" s="39"/>
      <c r="FL294" s="39"/>
      <c r="FM294" s="39"/>
      <c r="FN294" s="39"/>
      <c r="FO294" s="39"/>
      <c r="FP294" s="39"/>
      <c r="FQ294" s="39"/>
      <c r="FR294" s="39"/>
      <c r="FS294" s="39"/>
      <c r="FT294" s="39"/>
      <c r="FU294" s="39"/>
      <c r="FV294" s="39"/>
      <c r="FW294" s="39"/>
      <c r="FX294" s="39"/>
      <c r="FY294" s="39"/>
      <c r="FZ294" s="39"/>
      <c r="GA294" s="39"/>
      <c r="GB294" s="39"/>
      <c r="GC294" s="39"/>
      <c r="GD294" s="39"/>
      <c r="GE294" s="39"/>
      <c r="GF294" s="39"/>
      <c r="GG294" s="39"/>
      <c r="GH294" s="39"/>
      <c r="GI294" s="39"/>
      <c r="GJ294" s="39"/>
      <c r="GK294" s="39"/>
      <c r="GL294" s="39"/>
      <c r="GM294" s="39"/>
      <c r="GN294" s="39"/>
      <c r="GO294" s="39"/>
      <c r="GP294" s="39"/>
      <c r="GQ294" s="39"/>
      <c r="GR294" s="39"/>
      <c r="GS294" s="39"/>
      <c r="GT294" s="39"/>
      <c r="GU294" s="39"/>
      <c r="GV294" s="39"/>
      <c r="GW294" s="39"/>
      <c r="GX294" s="39"/>
      <c r="GY294" s="39"/>
      <c r="GZ294" s="39"/>
      <c r="HA294" s="39"/>
      <c r="HB294" s="39"/>
      <c r="HC294" s="39"/>
      <c r="HD294" s="39"/>
      <c r="HE294" s="39"/>
      <c r="HF294" s="39"/>
      <c r="HG294" s="39"/>
      <c r="HH294" s="39"/>
      <c r="HI294" s="39"/>
      <c r="HJ294" s="39"/>
      <c r="HK294" s="39"/>
      <c r="HL294" s="39"/>
      <c r="HM294" s="39"/>
      <c r="HN294" s="39"/>
      <c r="HO294" s="39"/>
      <c r="HP294" s="39"/>
      <c r="HQ294" s="39"/>
    </row>
    <row r="295" spans="1:225" s="39" customFormat="1" x14ac:dyDescent="0.2">
      <c r="A295" s="26"/>
      <c r="B295" s="38"/>
      <c r="C295" s="36"/>
      <c r="D295" s="37"/>
      <c r="E295" s="37"/>
      <c r="F295" s="37"/>
      <c r="G295" s="37"/>
      <c r="H295" s="37"/>
      <c r="I295" s="37"/>
      <c r="J295" s="37"/>
    </row>
    <row r="296" spans="1:225" s="39" customFormat="1" x14ac:dyDescent="0.2">
      <c r="A296" s="26"/>
      <c r="B296" s="38"/>
      <c r="C296" s="36"/>
      <c r="D296" s="37"/>
      <c r="E296" s="37"/>
      <c r="F296" s="37"/>
      <c r="G296" s="37"/>
      <c r="H296" s="37"/>
      <c r="I296" s="37"/>
      <c r="J296" s="37"/>
    </row>
    <row r="297" spans="1:225" s="39" customFormat="1" x14ac:dyDescent="0.2">
      <c r="A297" s="26"/>
      <c r="B297" s="38"/>
      <c r="C297" s="36"/>
      <c r="D297" s="37"/>
      <c r="E297" s="37"/>
      <c r="F297" s="37"/>
      <c r="G297" s="37"/>
      <c r="H297" s="37"/>
      <c r="I297" s="37"/>
      <c r="J297" s="37"/>
    </row>
    <row r="298" spans="1:225" s="39" customFormat="1" x14ac:dyDescent="0.2">
      <c r="A298" s="26"/>
      <c r="B298" s="38"/>
      <c r="C298" s="36"/>
      <c r="D298" s="37"/>
      <c r="E298" s="37"/>
      <c r="F298" s="37"/>
      <c r="G298" s="37"/>
      <c r="H298" s="37"/>
      <c r="I298" s="37"/>
      <c r="J298" s="37"/>
    </row>
    <row r="299" spans="1:225" s="39" customFormat="1" x14ac:dyDescent="0.2">
      <c r="A299" s="26"/>
      <c r="B299" s="38"/>
      <c r="C299" s="36"/>
      <c r="D299" s="37"/>
      <c r="E299" s="37"/>
      <c r="F299" s="37"/>
      <c r="G299" s="37"/>
      <c r="H299" s="37"/>
      <c r="I299" s="37"/>
      <c r="J299" s="37"/>
    </row>
    <row r="300" spans="1:225" s="39" customFormat="1" x14ac:dyDescent="0.2">
      <c r="A300" s="26"/>
      <c r="B300" s="38"/>
      <c r="C300" s="36"/>
      <c r="D300" s="37"/>
      <c r="E300" s="37"/>
      <c r="F300" s="37"/>
      <c r="G300" s="37"/>
      <c r="H300" s="37"/>
      <c r="I300" s="37"/>
      <c r="J300" s="37"/>
    </row>
    <row r="301" spans="1:225" s="39" customFormat="1" x14ac:dyDescent="0.2">
      <c r="A301" s="26"/>
      <c r="B301" s="38"/>
      <c r="C301" s="36"/>
      <c r="D301" s="37"/>
      <c r="E301" s="37"/>
      <c r="F301" s="37"/>
      <c r="G301" s="37"/>
      <c r="H301" s="37"/>
      <c r="I301" s="37"/>
      <c r="J301" s="37"/>
    </row>
    <row r="302" spans="1:225" s="39" customFormat="1" x14ac:dyDescent="0.2">
      <c r="A302" s="26"/>
      <c r="B302" s="38"/>
      <c r="C302" s="36"/>
      <c r="D302" s="37"/>
      <c r="E302" s="37"/>
      <c r="F302" s="37"/>
      <c r="G302" s="37"/>
      <c r="H302" s="37"/>
      <c r="I302" s="37"/>
      <c r="J302" s="37"/>
    </row>
    <row r="303" spans="1:225" s="39" customFormat="1" x14ac:dyDescent="0.2">
      <c r="A303" s="26"/>
      <c r="B303" s="38"/>
      <c r="C303" s="36"/>
      <c r="D303" s="37"/>
      <c r="E303" s="37"/>
      <c r="F303" s="37"/>
      <c r="G303" s="37"/>
      <c r="H303" s="37"/>
      <c r="I303" s="37"/>
      <c r="J303" s="37"/>
    </row>
    <row r="304" spans="1:225" s="39" customFormat="1" x14ac:dyDescent="0.2">
      <c r="A304" s="26"/>
      <c r="B304" s="38"/>
      <c r="C304" s="36"/>
      <c r="D304" s="37"/>
      <c r="E304" s="37"/>
      <c r="F304" s="37"/>
      <c r="G304" s="37"/>
      <c r="H304" s="37"/>
      <c r="I304" s="37"/>
      <c r="J304" s="37"/>
    </row>
    <row r="305" spans="1:225" s="39" customFormat="1" x14ac:dyDescent="0.2">
      <c r="A305" s="26"/>
      <c r="B305" s="38"/>
      <c r="C305" s="36"/>
      <c r="D305" s="37"/>
      <c r="E305" s="37"/>
      <c r="F305" s="37"/>
      <c r="G305" s="37"/>
      <c r="H305" s="37"/>
      <c r="I305" s="37"/>
      <c r="J305" s="37"/>
    </row>
    <row r="306" spans="1:225" s="39" customFormat="1" x14ac:dyDescent="0.2">
      <c r="A306" s="26"/>
      <c r="B306" s="38"/>
      <c r="C306" s="36"/>
      <c r="D306" s="37"/>
      <c r="E306" s="37"/>
      <c r="F306" s="37"/>
      <c r="G306" s="37"/>
      <c r="H306" s="37"/>
      <c r="I306" s="37"/>
      <c r="J306" s="37"/>
    </row>
    <row r="307" spans="1:225" s="39" customFormat="1" x14ac:dyDescent="0.2">
      <c r="A307" s="26"/>
      <c r="B307" s="38"/>
      <c r="C307" s="36"/>
      <c r="D307" s="37"/>
      <c r="E307" s="37"/>
      <c r="F307" s="37"/>
      <c r="G307" s="37"/>
      <c r="H307" s="37"/>
      <c r="I307" s="37"/>
      <c r="J307" s="37"/>
    </row>
    <row r="308" spans="1:225" s="39" customFormat="1" x14ac:dyDescent="0.2">
      <c r="A308" s="26"/>
      <c r="B308" s="38"/>
      <c r="C308" s="36"/>
      <c r="D308" s="37"/>
      <c r="E308" s="37"/>
      <c r="F308" s="37"/>
      <c r="G308" s="37"/>
      <c r="H308" s="37"/>
      <c r="I308" s="37"/>
      <c r="J308" s="37"/>
    </row>
    <row r="309" spans="1:225" s="39" customFormat="1" x14ac:dyDescent="0.2">
      <c r="A309" s="26"/>
      <c r="B309" s="38"/>
      <c r="C309" s="36"/>
      <c r="D309" s="37"/>
      <c r="E309" s="37"/>
      <c r="F309" s="37"/>
      <c r="G309" s="37"/>
      <c r="H309" s="37"/>
      <c r="I309" s="37"/>
      <c r="J309" s="37"/>
    </row>
    <row r="310" spans="1:225" s="39" customFormat="1" x14ac:dyDescent="0.2">
      <c r="A310" s="26"/>
      <c r="B310" s="38"/>
      <c r="C310" s="36"/>
      <c r="D310" s="37"/>
      <c r="E310" s="37"/>
      <c r="F310" s="37"/>
      <c r="G310" s="37"/>
      <c r="H310" s="37"/>
      <c r="I310" s="37"/>
      <c r="J310" s="37"/>
    </row>
    <row r="311" spans="1:225" x14ac:dyDescent="0.2">
      <c r="A311" s="26"/>
      <c r="B311" s="38"/>
      <c r="C311" s="36"/>
      <c r="D311" s="37"/>
      <c r="E311" s="37"/>
      <c r="F311" s="37"/>
      <c r="G311" s="37"/>
      <c r="H311" s="37"/>
      <c r="I311" s="37"/>
      <c r="J311" s="37"/>
      <c r="DW311" s="39"/>
      <c r="DX311" s="39"/>
      <c r="DY311" s="39"/>
      <c r="DZ311" s="39"/>
      <c r="EA311" s="39"/>
      <c r="EB311" s="39"/>
      <c r="EC311" s="39"/>
      <c r="ED311" s="39"/>
      <c r="EE311" s="39"/>
      <c r="EF311" s="39"/>
      <c r="EG311" s="39"/>
      <c r="EH311" s="39"/>
      <c r="EI311" s="39"/>
      <c r="EJ311" s="39"/>
      <c r="EK311" s="39"/>
      <c r="EL311" s="39"/>
      <c r="EM311" s="39"/>
      <c r="EN311" s="39"/>
      <c r="EO311" s="39"/>
      <c r="EP311" s="39"/>
      <c r="EQ311" s="39"/>
      <c r="ER311" s="39"/>
      <c r="ES311" s="39"/>
      <c r="ET311" s="39"/>
      <c r="EU311" s="39"/>
      <c r="EV311" s="39"/>
      <c r="EW311" s="39"/>
      <c r="EX311" s="39"/>
      <c r="EY311" s="39"/>
      <c r="EZ311" s="39"/>
      <c r="FA311" s="39"/>
      <c r="FB311" s="39"/>
      <c r="FC311" s="39"/>
      <c r="FD311" s="39"/>
      <c r="FE311" s="39"/>
      <c r="FF311" s="39"/>
      <c r="FG311" s="39"/>
      <c r="FH311" s="39"/>
      <c r="FI311" s="39"/>
      <c r="FJ311" s="39"/>
      <c r="FK311" s="39"/>
      <c r="FL311" s="39"/>
      <c r="FM311" s="39"/>
      <c r="FN311" s="39"/>
      <c r="FO311" s="39"/>
      <c r="FP311" s="39"/>
      <c r="FQ311" s="39"/>
      <c r="FR311" s="39"/>
      <c r="FS311" s="39"/>
      <c r="FT311" s="39"/>
      <c r="FU311" s="39"/>
      <c r="FV311" s="39"/>
      <c r="FW311" s="39"/>
      <c r="FX311" s="39"/>
      <c r="FY311" s="39"/>
      <c r="FZ311" s="39"/>
      <c r="GA311" s="39"/>
      <c r="GB311" s="39"/>
      <c r="GC311" s="39"/>
      <c r="GD311" s="39"/>
      <c r="GE311" s="39"/>
      <c r="GF311" s="39"/>
      <c r="GG311" s="39"/>
      <c r="GH311" s="39"/>
      <c r="GI311" s="39"/>
      <c r="GJ311" s="39"/>
      <c r="GK311" s="39"/>
      <c r="GL311" s="39"/>
      <c r="GM311" s="39"/>
      <c r="GN311" s="39"/>
      <c r="GO311" s="39"/>
      <c r="GP311" s="39"/>
      <c r="GQ311" s="39"/>
      <c r="GR311" s="39"/>
      <c r="GS311" s="39"/>
      <c r="GT311" s="39"/>
      <c r="GU311" s="39"/>
      <c r="GV311" s="39"/>
      <c r="GW311" s="39"/>
      <c r="GX311" s="39"/>
      <c r="GY311" s="39"/>
      <c r="GZ311" s="39"/>
      <c r="HA311" s="39"/>
      <c r="HB311" s="39"/>
      <c r="HC311" s="39"/>
      <c r="HD311" s="39"/>
      <c r="HE311" s="39"/>
      <c r="HF311" s="39"/>
      <c r="HG311" s="39"/>
      <c r="HH311" s="39"/>
      <c r="HI311" s="39"/>
      <c r="HJ311" s="39"/>
      <c r="HK311" s="39"/>
      <c r="HL311" s="39"/>
      <c r="HM311" s="39"/>
      <c r="HN311" s="39"/>
      <c r="HO311" s="39"/>
      <c r="HP311" s="39"/>
      <c r="HQ311" s="39"/>
    </row>
    <row r="312" spans="1:225" x14ac:dyDescent="0.2">
      <c r="A312" s="26"/>
      <c r="B312" s="38"/>
      <c r="C312" s="36"/>
      <c r="D312" s="37"/>
      <c r="E312" s="37"/>
      <c r="F312" s="37"/>
      <c r="G312" s="37"/>
      <c r="H312" s="37"/>
      <c r="I312" s="37"/>
      <c r="J312" s="37"/>
      <c r="DW312" s="39"/>
      <c r="DX312" s="39"/>
      <c r="DY312" s="39"/>
      <c r="DZ312" s="39"/>
      <c r="EA312" s="39"/>
      <c r="EB312" s="39"/>
      <c r="EC312" s="39"/>
      <c r="ED312" s="39"/>
      <c r="EE312" s="39"/>
      <c r="EF312" s="39"/>
      <c r="EG312" s="39"/>
      <c r="EH312" s="39"/>
      <c r="EI312" s="39"/>
      <c r="EJ312" s="39"/>
      <c r="EK312" s="39"/>
      <c r="EL312" s="39"/>
      <c r="EM312" s="39"/>
      <c r="EN312" s="39"/>
      <c r="EO312" s="39"/>
      <c r="EP312" s="39"/>
      <c r="EQ312" s="39"/>
      <c r="ER312" s="39"/>
      <c r="ES312" s="39"/>
      <c r="ET312" s="39"/>
      <c r="EU312" s="39"/>
      <c r="EV312" s="39"/>
      <c r="EW312" s="39"/>
      <c r="EX312" s="39"/>
      <c r="EY312" s="39"/>
      <c r="EZ312" s="39"/>
      <c r="FA312" s="39"/>
      <c r="FB312" s="39"/>
      <c r="FC312" s="39"/>
      <c r="FD312" s="39"/>
      <c r="FE312" s="39"/>
      <c r="FF312" s="39"/>
      <c r="FG312" s="39"/>
      <c r="FH312" s="39"/>
      <c r="FI312" s="39"/>
      <c r="FJ312" s="39"/>
      <c r="FK312" s="39"/>
      <c r="FL312" s="39"/>
      <c r="FM312" s="39"/>
      <c r="FN312" s="39"/>
      <c r="FO312" s="39"/>
      <c r="FP312" s="39"/>
      <c r="FQ312" s="39"/>
      <c r="FR312" s="39"/>
      <c r="FS312" s="39"/>
      <c r="FT312" s="39"/>
      <c r="FU312" s="39"/>
      <c r="FV312" s="39"/>
      <c r="FW312" s="39"/>
      <c r="FX312" s="39"/>
      <c r="FY312" s="39"/>
      <c r="FZ312" s="39"/>
      <c r="GA312" s="39"/>
      <c r="GB312" s="39"/>
      <c r="GC312" s="39"/>
      <c r="GD312" s="39"/>
      <c r="GE312" s="39"/>
      <c r="GF312" s="39"/>
      <c r="GG312" s="39"/>
      <c r="GH312" s="39"/>
      <c r="GI312" s="39"/>
      <c r="GJ312" s="39"/>
      <c r="GK312" s="39"/>
      <c r="GL312" s="39"/>
      <c r="GM312" s="39"/>
      <c r="GN312" s="39"/>
      <c r="GO312" s="39"/>
      <c r="GP312" s="39"/>
      <c r="GQ312" s="39"/>
      <c r="GR312" s="39"/>
      <c r="GS312" s="39"/>
      <c r="GT312" s="39"/>
      <c r="GU312" s="39"/>
      <c r="GV312" s="39"/>
      <c r="GW312" s="39"/>
      <c r="GX312" s="39"/>
      <c r="GY312" s="39"/>
      <c r="GZ312" s="39"/>
      <c r="HA312" s="39"/>
      <c r="HB312" s="39"/>
      <c r="HC312" s="39"/>
      <c r="HD312" s="39"/>
      <c r="HE312" s="39"/>
      <c r="HF312" s="39"/>
      <c r="HG312" s="39"/>
      <c r="HH312" s="39"/>
      <c r="HI312" s="39"/>
      <c r="HJ312" s="39"/>
      <c r="HK312" s="39"/>
      <c r="HL312" s="39"/>
      <c r="HM312" s="39"/>
      <c r="HN312" s="39"/>
      <c r="HO312" s="39"/>
      <c r="HP312" s="39"/>
      <c r="HQ312" s="39"/>
    </row>
    <row r="313" spans="1:225" x14ac:dyDescent="0.2">
      <c r="A313" s="26"/>
      <c r="B313" s="38"/>
      <c r="C313" s="36"/>
      <c r="D313" s="37"/>
      <c r="E313" s="37"/>
      <c r="F313" s="37"/>
      <c r="G313" s="37"/>
      <c r="H313" s="37"/>
      <c r="I313" s="37"/>
      <c r="J313" s="37"/>
      <c r="DW313" s="39"/>
      <c r="DX313" s="39"/>
      <c r="DY313" s="39"/>
      <c r="DZ313" s="39"/>
      <c r="EA313" s="39"/>
      <c r="EB313" s="39"/>
      <c r="EC313" s="39"/>
      <c r="ED313" s="39"/>
      <c r="EE313" s="39"/>
      <c r="EF313" s="39"/>
      <c r="EG313" s="39"/>
      <c r="EH313" s="39"/>
      <c r="EI313" s="39"/>
      <c r="EJ313" s="39"/>
      <c r="EK313" s="39"/>
      <c r="EL313" s="39"/>
      <c r="EM313" s="39"/>
      <c r="EN313" s="39"/>
      <c r="EO313" s="39"/>
      <c r="EP313" s="39"/>
      <c r="EQ313" s="39"/>
      <c r="ER313" s="39"/>
      <c r="ES313" s="39"/>
      <c r="ET313" s="39"/>
      <c r="EU313" s="39"/>
      <c r="EV313" s="39"/>
      <c r="EW313" s="39"/>
      <c r="EX313" s="39"/>
      <c r="EY313" s="39"/>
      <c r="EZ313" s="39"/>
      <c r="FA313" s="39"/>
      <c r="FB313" s="39"/>
      <c r="FC313" s="39"/>
      <c r="FD313" s="39"/>
      <c r="FE313" s="39"/>
      <c r="FF313" s="39"/>
      <c r="FG313" s="39"/>
      <c r="FH313" s="39"/>
      <c r="FI313" s="39"/>
      <c r="FJ313" s="39"/>
      <c r="FK313" s="39"/>
      <c r="FL313" s="39"/>
      <c r="FM313" s="39"/>
      <c r="FN313" s="39"/>
      <c r="FO313" s="39"/>
      <c r="FP313" s="39"/>
      <c r="FQ313" s="39"/>
      <c r="FR313" s="39"/>
      <c r="FS313" s="39"/>
      <c r="FT313" s="39"/>
      <c r="FU313" s="39"/>
      <c r="FV313" s="39"/>
      <c r="FW313" s="39"/>
      <c r="FX313" s="39"/>
      <c r="FY313" s="39"/>
      <c r="FZ313" s="39"/>
      <c r="GA313" s="39"/>
      <c r="GB313" s="39"/>
      <c r="GC313" s="39"/>
      <c r="GD313" s="39"/>
      <c r="GE313" s="39"/>
      <c r="GF313" s="39"/>
      <c r="GG313" s="39"/>
      <c r="GH313" s="39"/>
      <c r="GI313" s="39"/>
      <c r="GJ313" s="39"/>
      <c r="GK313" s="39"/>
      <c r="GL313" s="39"/>
      <c r="GM313" s="39"/>
      <c r="GN313" s="39"/>
      <c r="GO313" s="39"/>
      <c r="GP313" s="39"/>
      <c r="GQ313" s="39"/>
      <c r="GR313" s="39"/>
      <c r="GS313" s="39"/>
      <c r="GT313" s="39"/>
      <c r="GU313" s="39"/>
      <c r="GV313" s="39"/>
      <c r="GW313" s="39"/>
      <c r="GX313" s="39"/>
      <c r="GY313" s="39"/>
      <c r="GZ313" s="39"/>
      <c r="HA313" s="39"/>
      <c r="HB313" s="39"/>
      <c r="HC313" s="39"/>
      <c r="HD313" s="39"/>
      <c r="HE313" s="39"/>
      <c r="HF313" s="39"/>
      <c r="HG313" s="39"/>
      <c r="HH313" s="39"/>
      <c r="HI313" s="39"/>
      <c r="HJ313" s="39"/>
      <c r="HK313" s="39"/>
      <c r="HL313" s="39"/>
      <c r="HM313" s="39"/>
      <c r="HN313" s="39"/>
      <c r="HO313" s="39"/>
      <c r="HP313" s="39"/>
      <c r="HQ313" s="39"/>
    </row>
    <row r="314" spans="1:225" x14ac:dyDescent="0.2">
      <c r="A314" s="26"/>
      <c r="B314" s="38"/>
      <c r="C314" s="36"/>
      <c r="D314" s="37"/>
      <c r="E314" s="37"/>
      <c r="F314" s="37"/>
      <c r="G314" s="37"/>
      <c r="H314" s="37"/>
      <c r="I314" s="37"/>
      <c r="J314" s="37"/>
      <c r="DW314" s="39"/>
      <c r="DX314" s="39"/>
      <c r="DY314" s="39"/>
      <c r="DZ314" s="39"/>
      <c r="EA314" s="39"/>
      <c r="EB314" s="39"/>
      <c r="EC314" s="39"/>
      <c r="ED314" s="39"/>
      <c r="EE314" s="39"/>
      <c r="EF314" s="39"/>
      <c r="EG314" s="39"/>
      <c r="EH314" s="39"/>
      <c r="EI314" s="39"/>
      <c r="EJ314" s="39"/>
      <c r="EK314" s="39"/>
      <c r="EL314" s="39"/>
      <c r="EM314" s="39"/>
      <c r="EN314" s="39"/>
      <c r="EO314" s="39"/>
      <c r="EP314" s="39"/>
      <c r="EQ314" s="39"/>
      <c r="ER314" s="39"/>
      <c r="ES314" s="39"/>
      <c r="ET314" s="39"/>
      <c r="EU314" s="39"/>
      <c r="EV314" s="39"/>
      <c r="EW314" s="39"/>
      <c r="EX314" s="39"/>
      <c r="EY314" s="39"/>
      <c r="EZ314" s="39"/>
      <c r="FA314" s="39"/>
      <c r="FB314" s="39"/>
      <c r="FC314" s="39"/>
      <c r="FD314" s="39"/>
      <c r="FE314" s="39"/>
      <c r="FF314" s="39"/>
      <c r="FG314" s="39"/>
      <c r="FH314" s="39"/>
      <c r="FI314" s="39"/>
      <c r="FJ314" s="39"/>
      <c r="FK314" s="39"/>
      <c r="FL314" s="39"/>
      <c r="FM314" s="39"/>
      <c r="FN314" s="39"/>
      <c r="FO314" s="39"/>
      <c r="FP314" s="39"/>
      <c r="FQ314" s="39"/>
      <c r="FR314" s="39"/>
      <c r="FS314" s="39"/>
      <c r="FT314" s="39"/>
      <c r="FU314" s="39"/>
      <c r="FV314" s="39"/>
      <c r="FW314" s="39"/>
      <c r="FX314" s="39"/>
      <c r="FY314" s="39"/>
      <c r="FZ314" s="39"/>
      <c r="GA314" s="39"/>
      <c r="GB314" s="39"/>
      <c r="GC314" s="39"/>
      <c r="GD314" s="39"/>
      <c r="GE314" s="39"/>
      <c r="GF314" s="39"/>
      <c r="GG314" s="39"/>
      <c r="GH314" s="39"/>
      <c r="GI314" s="39"/>
      <c r="GJ314" s="39"/>
      <c r="GK314" s="39"/>
      <c r="GL314" s="39"/>
      <c r="GM314" s="39"/>
      <c r="GN314" s="39"/>
      <c r="GO314" s="39"/>
      <c r="GP314" s="39"/>
      <c r="GQ314" s="39"/>
      <c r="GR314" s="39"/>
      <c r="GS314" s="39"/>
      <c r="GT314" s="39"/>
      <c r="GU314" s="39"/>
      <c r="GV314" s="39"/>
      <c r="GW314" s="39"/>
      <c r="GX314" s="39"/>
      <c r="GY314" s="39"/>
      <c r="GZ314" s="39"/>
      <c r="HA314" s="39"/>
      <c r="HB314" s="39"/>
      <c r="HC314" s="39"/>
      <c r="HD314" s="39"/>
      <c r="HE314" s="39"/>
      <c r="HF314" s="39"/>
      <c r="HG314" s="39"/>
      <c r="HH314" s="39"/>
      <c r="HI314" s="39"/>
      <c r="HJ314" s="39"/>
      <c r="HK314" s="39"/>
      <c r="HL314" s="39"/>
      <c r="HM314" s="39"/>
      <c r="HN314" s="39"/>
      <c r="HO314" s="39"/>
      <c r="HP314" s="39"/>
      <c r="HQ314" s="39"/>
    </row>
    <row r="315" spans="1:225" x14ac:dyDescent="0.2">
      <c r="A315" s="26"/>
      <c r="B315" s="38"/>
      <c r="C315" s="36"/>
      <c r="D315" s="37"/>
      <c r="E315" s="37"/>
      <c r="F315" s="37"/>
      <c r="G315" s="37"/>
      <c r="H315" s="37"/>
      <c r="I315" s="37"/>
      <c r="J315" s="37"/>
      <c r="DW315" s="39"/>
      <c r="DX315" s="39"/>
      <c r="DY315" s="39"/>
      <c r="DZ315" s="39"/>
      <c r="EA315" s="39"/>
      <c r="EB315" s="39"/>
      <c r="EC315" s="39"/>
      <c r="ED315" s="39"/>
      <c r="EE315" s="39"/>
      <c r="EF315" s="39"/>
      <c r="EG315" s="39"/>
      <c r="EH315" s="39"/>
      <c r="EI315" s="39"/>
      <c r="EJ315" s="39"/>
      <c r="EK315" s="39"/>
      <c r="EL315" s="39"/>
      <c r="EM315" s="39"/>
      <c r="EN315" s="39"/>
      <c r="EO315" s="39"/>
      <c r="EP315" s="39"/>
      <c r="EQ315" s="39"/>
      <c r="ER315" s="39"/>
      <c r="ES315" s="39"/>
      <c r="ET315" s="39"/>
      <c r="EU315" s="39"/>
      <c r="EV315" s="39"/>
      <c r="EW315" s="39"/>
      <c r="EX315" s="39"/>
      <c r="EY315" s="39"/>
      <c r="EZ315" s="39"/>
      <c r="FA315" s="39"/>
      <c r="FB315" s="39"/>
      <c r="FC315" s="39"/>
      <c r="FD315" s="39"/>
      <c r="FE315" s="39"/>
      <c r="FF315" s="39"/>
      <c r="FG315" s="39"/>
      <c r="FH315" s="39"/>
      <c r="FI315" s="39"/>
      <c r="FJ315" s="39"/>
      <c r="FK315" s="39"/>
      <c r="FL315" s="39"/>
      <c r="FM315" s="39"/>
      <c r="FN315" s="39"/>
      <c r="FO315" s="39"/>
      <c r="FP315" s="39"/>
      <c r="FQ315" s="39"/>
      <c r="FR315" s="39"/>
      <c r="FS315" s="39"/>
      <c r="FT315" s="39"/>
      <c r="FU315" s="39"/>
      <c r="FV315" s="39"/>
      <c r="FW315" s="39"/>
      <c r="FX315" s="39"/>
      <c r="FY315" s="39"/>
      <c r="FZ315" s="39"/>
      <c r="GA315" s="39"/>
      <c r="GB315" s="39"/>
      <c r="GC315" s="39"/>
      <c r="GD315" s="39"/>
      <c r="GE315" s="39"/>
      <c r="GF315" s="39"/>
      <c r="GG315" s="39"/>
      <c r="GH315" s="39"/>
      <c r="GI315" s="39"/>
      <c r="GJ315" s="39"/>
      <c r="GK315" s="39"/>
      <c r="GL315" s="39"/>
      <c r="GM315" s="39"/>
      <c r="GN315" s="39"/>
      <c r="GO315" s="39"/>
      <c r="GP315" s="39"/>
      <c r="GQ315" s="39"/>
      <c r="GR315" s="39"/>
      <c r="GS315" s="39"/>
      <c r="GT315" s="39"/>
      <c r="GU315" s="39"/>
      <c r="GV315" s="39"/>
      <c r="GW315" s="39"/>
      <c r="GX315" s="39"/>
      <c r="GY315" s="39"/>
      <c r="GZ315" s="39"/>
      <c r="HA315" s="39"/>
      <c r="HB315" s="39"/>
      <c r="HC315" s="39"/>
      <c r="HD315" s="39"/>
      <c r="HE315" s="39"/>
      <c r="HF315" s="39"/>
      <c r="HG315" s="39"/>
      <c r="HH315" s="39"/>
      <c r="HI315" s="39"/>
      <c r="HJ315" s="39"/>
      <c r="HK315" s="39"/>
      <c r="HL315" s="39"/>
      <c r="HM315" s="39"/>
      <c r="HN315" s="39"/>
      <c r="HO315" s="39"/>
      <c r="HP315" s="39"/>
      <c r="HQ315" s="39"/>
    </row>
    <row r="316" spans="1:225" x14ac:dyDescent="0.2">
      <c r="A316" s="26"/>
      <c r="B316" s="38"/>
      <c r="C316" s="36"/>
      <c r="D316" s="37"/>
      <c r="E316" s="37"/>
      <c r="F316" s="37"/>
      <c r="G316" s="37"/>
      <c r="H316" s="37"/>
      <c r="I316" s="37"/>
      <c r="J316" s="37"/>
      <c r="DW316" s="39"/>
      <c r="DX316" s="39"/>
      <c r="DY316" s="39"/>
      <c r="DZ316" s="39"/>
      <c r="EA316" s="39"/>
      <c r="EB316" s="39"/>
      <c r="EC316" s="39"/>
      <c r="ED316" s="39"/>
      <c r="EE316" s="39"/>
      <c r="EF316" s="39"/>
      <c r="EG316" s="39"/>
      <c r="EH316" s="39"/>
      <c r="EI316" s="39"/>
      <c r="EJ316" s="39"/>
      <c r="EK316" s="39"/>
      <c r="EL316" s="39"/>
      <c r="EM316" s="39"/>
      <c r="EN316" s="39"/>
      <c r="EO316" s="39"/>
      <c r="EP316" s="39"/>
      <c r="EQ316" s="39"/>
      <c r="ER316" s="39"/>
      <c r="ES316" s="39"/>
      <c r="ET316" s="39"/>
      <c r="EU316" s="39"/>
      <c r="EV316" s="39"/>
      <c r="EW316" s="39"/>
      <c r="EX316" s="39"/>
      <c r="EY316" s="39"/>
      <c r="EZ316" s="39"/>
      <c r="FA316" s="39"/>
      <c r="FB316" s="39"/>
      <c r="FC316" s="39"/>
      <c r="FD316" s="39"/>
      <c r="FE316" s="39"/>
      <c r="FF316" s="39"/>
      <c r="FG316" s="39"/>
      <c r="FH316" s="39"/>
      <c r="FI316" s="39"/>
      <c r="FJ316" s="39"/>
      <c r="FK316" s="39"/>
      <c r="FL316" s="39"/>
      <c r="FM316" s="39"/>
      <c r="FN316" s="39"/>
      <c r="FO316" s="39"/>
      <c r="FP316" s="39"/>
      <c r="FQ316" s="39"/>
      <c r="FR316" s="39"/>
      <c r="FS316" s="39"/>
      <c r="FT316" s="39"/>
      <c r="FU316" s="39"/>
      <c r="FV316" s="39"/>
      <c r="FW316" s="39"/>
      <c r="FX316" s="39"/>
      <c r="FY316" s="39"/>
      <c r="FZ316" s="39"/>
      <c r="GA316" s="39"/>
      <c r="GB316" s="39"/>
      <c r="GC316" s="39"/>
      <c r="GD316" s="39"/>
      <c r="GE316" s="39"/>
      <c r="GF316" s="39"/>
      <c r="GG316" s="39"/>
      <c r="GH316" s="39"/>
      <c r="GI316" s="39"/>
      <c r="GJ316" s="39"/>
      <c r="GK316" s="39"/>
      <c r="GL316" s="39"/>
      <c r="GM316" s="39"/>
      <c r="GN316" s="39"/>
      <c r="GO316" s="39"/>
      <c r="GP316" s="39"/>
      <c r="GQ316" s="39"/>
      <c r="GR316" s="39"/>
      <c r="GS316" s="39"/>
      <c r="GT316" s="39"/>
      <c r="GU316" s="39"/>
      <c r="GV316" s="39"/>
      <c r="GW316" s="39"/>
      <c r="GX316" s="39"/>
      <c r="GY316" s="39"/>
      <c r="GZ316" s="39"/>
      <c r="HA316" s="39"/>
      <c r="HB316" s="39"/>
      <c r="HC316" s="39"/>
      <c r="HD316" s="39"/>
      <c r="HE316" s="39"/>
      <c r="HF316" s="39"/>
      <c r="HG316" s="39"/>
      <c r="HH316" s="39"/>
      <c r="HI316" s="39"/>
      <c r="HJ316" s="39"/>
      <c r="HK316" s="39"/>
      <c r="HL316" s="39"/>
      <c r="HM316" s="39"/>
      <c r="HN316" s="39"/>
      <c r="HO316" s="39"/>
      <c r="HP316" s="39"/>
      <c r="HQ316" s="39"/>
    </row>
    <row r="317" spans="1:225" x14ac:dyDescent="0.2">
      <c r="A317" s="26"/>
      <c r="B317" s="38"/>
      <c r="C317" s="36"/>
      <c r="D317" s="37"/>
      <c r="E317" s="37"/>
      <c r="F317" s="37"/>
      <c r="G317" s="37"/>
      <c r="H317" s="37"/>
      <c r="I317" s="37"/>
      <c r="J317" s="37"/>
      <c r="DW317" s="39"/>
      <c r="DX317" s="39"/>
      <c r="DY317" s="39"/>
      <c r="DZ317" s="39"/>
      <c r="EA317" s="39"/>
      <c r="EB317" s="39"/>
      <c r="EC317" s="39"/>
      <c r="ED317" s="39"/>
      <c r="EE317" s="39"/>
      <c r="EF317" s="39"/>
      <c r="EG317" s="39"/>
      <c r="EH317" s="39"/>
      <c r="EI317" s="39"/>
      <c r="EJ317" s="39"/>
      <c r="EK317" s="39"/>
      <c r="EL317" s="39"/>
      <c r="EM317" s="39"/>
      <c r="EN317" s="39"/>
      <c r="EO317" s="39"/>
      <c r="EP317" s="39"/>
      <c r="EQ317" s="39"/>
      <c r="ER317" s="39"/>
      <c r="ES317" s="39"/>
      <c r="ET317" s="39"/>
      <c r="EU317" s="39"/>
      <c r="EV317" s="39"/>
      <c r="EW317" s="39"/>
      <c r="EX317" s="39"/>
      <c r="EY317" s="39"/>
      <c r="EZ317" s="39"/>
      <c r="FA317" s="39"/>
      <c r="FB317" s="39"/>
      <c r="FC317" s="39"/>
      <c r="FD317" s="39"/>
      <c r="FE317" s="39"/>
      <c r="FF317" s="39"/>
      <c r="FG317" s="39"/>
      <c r="FH317" s="39"/>
      <c r="FI317" s="39"/>
      <c r="FJ317" s="39"/>
      <c r="FK317" s="39"/>
      <c r="FL317" s="39"/>
      <c r="FM317" s="39"/>
      <c r="FN317" s="39"/>
      <c r="FO317" s="39"/>
      <c r="FP317" s="39"/>
      <c r="FQ317" s="39"/>
      <c r="FR317" s="39"/>
      <c r="FS317" s="39"/>
      <c r="FT317" s="39"/>
      <c r="FU317" s="39"/>
      <c r="FV317" s="39"/>
      <c r="FW317" s="39"/>
      <c r="FX317" s="39"/>
      <c r="FY317" s="39"/>
      <c r="FZ317" s="39"/>
      <c r="GA317" s="39"/>
      <c r="GB317" s="39"/>
      <c r="GC317" s="39"/>
      <c r="GD317" s="39"/>
      <c r="GE317" s="39"/>
      <c r="GF317" s="39"/>
      <c r="GG317" s="39"/>
      <c r="GH317" s="39"/>
      <c r="GI317" s="39"/>
      <c r="GJ317" s="39"/>
      <c r="GK317" s="39"/>
      <c r="GL317" s="39"/>
      <c r="GM317" s="39"/>
      <c r="GN317" s="39"/>
      <c r="GO317" s="39"/>
      <c r="GP317" s="39"/>
      <c r="GQ317" s="39"/>
      <c r="GR317" s="39"/>
      <c r="GS317" s="39"/>
      <c r="GT317" s="39"/>
      <c r="GU317" s="39"/>
      <c r="GV317" s="39"/>
      <c r="GW317" s="39"/>
      <c r="GX317" s="39"/>
      <c r="GY317" s="39"/>
      <c r="GZ317" s="39"/>
      <c r="HA317" s="39"/>
      <c r="HB317" s="39"/>
      <c r="HC317" s="39"/>
      <c r="HD317" s="39"/>
      <c r="HE317" s="39"/>
      <c r="HF317" s="39"/>
      <c r="HG317" s="39"/>
      <c r="HH317" s="39"/>
      <c r="HI317" s="39"/>
      <c r="HJ317" s="39"/>
      <c r="HK317" s="39"/>
      <c r="HL317" s="39"/>
      <c r="HM317" s="39"/>
      <c r="HN317" s="39"/>
      <c r="HO317" s="39"/>
      <c r="HP317" s="39"/>
      <c r="HQ317" s="39"/>
    </row>
    <row r="318" spans="1:225" x14ac:dyDescent="0.2">
      <c r="A318" s="26"/>
      <c r="B318" s="38"/>
      <c r="C318" s="36"/>
      <c r="D318" s="37"/>
      <c r="E318" s="37"/>
      <c r="F318" s="37"/>
      <c r="G318" s="37"/>
      <c r="H318" s="37"/>
      <c r="I318" s="37"/>
      <c r="J318" s="37"/>
      <c r="DW318" s="39"/>
      <c r="DX318" s="39"/>
      <c r="DY318" s="39"/>
      <c r="DZ318" s="39"/>
      <c r="EA318" s="39"/>
      <c r="EB318" s="39"/>
      <c r="EC318" s="39"/>
      <c r="ED318" s="39"/>
      <c r="EE318" s="39"/>
      <c r="EF318" s="39"/>
      <c r="EG318" s="39"/>
      <c r="EH318" s="39"/>
      <c r="EI318" s="39"/>
      <c r="EJ318" s="39"/>
      <c r="EK318" s="39"/>
      <c r="EL318" s="39"/>
      <c r="EM318" s="39"/>
      <c r="EN318" s="39"/>
      <c r="EO318" s="39"/>
      <c r="EP318" s="39"/>
      <c r="EQ318" s="39"/>
      <c r="ER318" s="39"/>
      <c r="ES318" s="39"/>
      <c r="ET318" s="39"/>
      <c r="EU318" s="39"/>
      <c r="EV318" s="39"/>
      <c r="EW318" s="39"/>
      <c r="EX318" s="39"/>
      <c r="EY318" s="39"/>
      <c r="EZ318" s="39"/>
      <c r="FA318" s="39"/>
      <c r="FB318" s="39"/>
      <c r="FC318" s="39"/>
      <c r="FD318" s="39"/>
      <c r="FE318" s="39"/>
      <c r="FF318" s="39"/>
      <c r="FG318" s="39"/>
      <c r="FH318" s="39"/>
      <c r="FI318" s="39"/>
      <c r="FJ318" s="39"/>
      <c r="FK318" s="39"/>
      <c r="FL318" s="39"/>
      <c r="FM318" s="39"/>
      <c r="FN318" s="39"/>
      <c r="FO318" s="39"/>
      <c r="FP318" s="39"/>
      <c r="FQ318" s="39"/>
      <c r="FR318" s="39"/>
      <c r="FS318" s="39"/>
      <c r="FT318" s="39"/>
      <c r="FU318" s="39"/>
      <c r="FV318" s="39"/>
      <c r="FW318" s="39"/>
      <c r="FX318" s="39"/>
      <c r="FY318" s="39"/>
      <c r="FZ318" s="39"/>
      <c r="GA318" s="39"/>
      <c r="GB318" s="39"/>
      <c r="GC318" s="39"/>
      <c r="GD318" s="39"/>
      <c r="GE318" s="39"/>
      <c r="GF318" s="39"/>
      <c r="GG318" s="39"/>
      <c r="GH318" s="39"/>
      <c r="GI318" s="39"/>
      <c r="GJ318" s="39"/>
      <c r="GK318" s="39"/>
      <c r="GL318" s="39"/>
      <c r="GM318" s="39"/>
      <c r="GN318" s="39"/>
      <c r="GO318" s="39"/>
      <c r="GP318" s="39"/>
      <c r="GQ318" s="39"/>
      <c r="GR318" s="39"/>
      <c r="GS318" s="39"/>
      <c r="GT318" s="39"/>
      <c r="GU318" s="39"/>
      <c r="GV318" s="39"/>
      <c r="GW318" s="39"/>
      <c r="GX318" s="39"/>
      <c r="GY318" s="39"/>
      <c r="GZ318" s="39"/>
      <c r="HA318" s="39"/>
      <c r="HB318" s="39"/>
      <c r="HC318" s="39"/>
      <c r="HD318" s="39"/>
      <c r="HE318" s="39"/>
      <c r="HF318" s="39"/>
      <c r="HG318" s="39"/>
      <c r="HH318" s="39"/>
      <c r="HI318" s="39"/>
      <c r="HJ318" s="39"/>
      <c r="HK318" s="39"/>
      <c r="HL318" s="39"/>
      <c r="HM318" s="39"/>
      <c r="HN318" s="39"/>
      <c r="HO318" s="39"/>
      <c r="HP318" s="39"/>
      <c r="HQ318" s="39"/>
    </row>
    <row r="319" spans="1:225" x14ac:dyDescent="0.2">
      <c r="A319" s="26"/>
      <c r="B319" s="38"/>
      <c r="C319" s="36"/>
      <c r="D319" s="37"/>
      <c r="E319" s="37"/>
      <c r="F319" s="37"/>
      <c r="G319" s="37"/>
      <c r="H319" s="37"/>
      <c r="I319" s="37"/>
      <c r="J319" s="37"/>
      <c r="DW319" s="39"/>
      <c r="DX319" s="39"/>
      <c r="DY319" s="39"/>
      <c r="DZ319" s="39"/>
      <c r="EA319" s="39"/>
      <c r="EB319" s="39"/>
      <c r="EC319" s="39"/>
      <c r="ED319" s="39"/>
      <c r="EE319" s="39"/>
      <c r="EF319" s="39"/>
      <c r="EG319" s="39"/>
      <c r="EH319" s="39"/>
      <c r="EI319" s="39"/>
      <c r="EJ319" s="39"/>
      <c r="EK319" s="39"/>
      <c r="EL319" s="39"/>
      <c r="EM319" s="39"/>
      <c r="EN319" s="39"/>
      <c r="EO319" s="39"/>
      <c r="EP319" s="39"/>
      <c r="EQ319" s="39"/>
      <c r="ER319" s="39"/>
      <c r="ES319" s="39"/>
      <c r="ET319" s="39"/>
      <c r="EU319" s="39"/>
      <c r="EV319" s="39"/>
      <c r="EW319" s="39"/>
      <c r="EX319" s="39"/>
      <c r="EY319" s="39"/>
      <c r="EZ319" s="39"/>
      <c r="FA319" s="39"/>
      <c r="FB319" s="39"/>
      <c r="FC319" s="39"/>
      <c r="FD319" s="39"/>
      <c r="FE319" s="39"/>
      <c r="FF319" s="39"/>
      <c r="FG319" s="39"/>
      <c r="FH319" s="39"/>
      <c r="FI319" s="39"/>
      <c r="FJ319" s="39"/>
      <c r="FK319" s="39"/>
      <c r="FL319" s="39"/>
      <c r="FM319" s="39"/>
      <c r="FN319" s="39"/>
      <c r="FO319" s="39"/>
      <c r="FP319" s="39"/>
      <c r="FQ319" s="39"/>
      <c r="FR319" s="39"/>
      <c r="FS319" s="39"/>
      <c r="FT319" s="39"/>
      <c r="FU319" s="39"/>
      <c r="FV319" s="39"/>
      <c r="FW319" s="39"/>
      <c r="FX319" s="39"/>
      <c r="FY319" s="39"/>
      <c r="FZ319" s="39"/>
      <c r="GA319" s="39"/>
      <c r="GB319" s="39"/>
      <c r="GC319" s="39"/>
      <c r="GD319" s="39"/>
      <c r="GE319" s="39"/>
      <c r="GF319" s="39"/>
      <c r="GG319" s="39"/>
      <c r="GH319" s="39"/>
      <c r="GI319" s="39"/>
      <c r="GJ319" s="39"/>
      <c r="GK319" s="39"/>
      <c r="GL319" s="39"/>
      <c r="GM319" s="39"/>
      <c r="GN319" s="39"/>
      <c r="GO319" s="39"/>
      <c r="GP319" s="39"/>
      <c r="GQ319" s="39"/>
      <c r="GR319" s="39"/>
      <c r="GS319" s="39"/>
      <c r="GT319" s="39"/>
      <c r="GU319" s="39"/>
      <c r="GV319" s="39"/>
      <c r="GW319" s="39"/>
      <c r="GX319" s="39"/>
      <c r="GY319" s="39"/>
      <c r="GZ319" s="39"/>
      <c r="HA319" s="39"/>
      <c r="HB319" s="39"/>
      <c r="HC319" s="39"/>
      <c r="HD319" s="39"/>
      <c r="HE319" s="39"/>
      <c r="HF319" s="39"/>
      <c r="HG319" s="39"/>
      <c r="HH319" s="39"/>
      <c r="HI319" s="39"/>
      <c r="HJ319" s="39"/>
      <c r="HK319" s="39"/>
      <c r="HL319" s="39"/>
      <c r="HM319" s="39"/>
      <c r="HN319" s="39"/>
      <c r="HO319" s="39"/>
      <c r="HP319" s="39"/>
      <c r="HQ319" s="39"/>
    </row>
    <row r="320" spans="1:225" x14ac:dyDescent="0.2">
      <c r="A320" s="26"/>
      <c r="B320" s="38"/>
      <c r="C320" s="36"/>
      <c r="D320" s="37"/>
      <c r="E320" s="37"/>
      <c r="F320" s="37"/>
      <c r="G320" s="37"/>
      <c r="H320" s="37"/>
      <c r="I320" s="37"/>
      <c r="J320" s="37"/>
    </row>
    <row r="321" spans="1:10" x14ac:dyDescent="0.2">
      <c r="A321" s="26"/>
      <c r="B321" s="38"/>
      <c r="C321" s="36"/>
      <c r="D321" s="37"/>
      <c r="E321" s="37"/>
      <c r="F321" s="37"/>
      <c r="G321" s="37"/>
      <c r="H321" s="37"/>
      <c r="I321" s="37"/>
      <c r="J321" s="37"/>
    </row>
    <row r="322" spans="1:10" x14ac:dyDescent="0.2">
      <c r="A322" s="26"/>
      <c r="B322" s="38"/>
      <c r="C322" s="36"/>
      <c r="D322" s="37"/>
      <c r="E322" s="37"/>
      <c r="F322" s="37"/>
      <c r="G322" s="37"/>
      <c r="H322" s="37"/>
      <c r="I322" s="37"/>
      <c r="J322" s="37"/>
    </row>
    <row r="323" spans="1:10" x14ac:dyDescent="0.2">
      <c r="A323" s="26"/>
      <c r="B323" s="38"/>
      <c r="C323" s="36"/>
      <c r="D323" s="37"/>
      <c r="E323" s="37"/>
      <c r="F323" s="37"/>
      <c r="G323" s="37"/>
      <c r="H323" s="37"/>
      <c r="I323" s="37"/>
      <c r="J323" s="37"/>
    </row>
    <row r="324" spans="1:10" x14ac:dyDescent="0.2">
      <c r="A324" s="26"/>
      <c r="B324" s="38"/>
      <c r="C324" s="36"/>
      <c r="D324" s="37"/>
      <c r="E324" s="37"/>
      <c r="F324" s="37"/>
      <c r="G324" s="37"/>
      <c r="H324" s="37"/>
      <c r="I324" s="37"/>
      <c r="J324" s="37"/>
    </row>
    <row r="325" spans="1:10" x14ac:dyDescent="0.2">
      <c r="A325" s="26"/>
      <c r="B325" s="38"/>
      <c r="C325" s="36"/>
      <c r="D325" s="37"/>
      <c r="E325" s="37"/>
      <c r="F325" s="37"/>
      <c r="G325" s="37"/>
      <c r="H325" s="37"/>
      <c r="I325" s="37"/>
      <c r="J325" s="37"/>
    </row>
    <row r="326" spans="1:10" x14ac:dyDescent="0.2">
      <c r="A326" s="26"/>
      <c r="B326" s="38"/>
      <c r="C326" s="36"/>
      <c r="D326" s="37"/>
      <c r="E326" s="37"/>
      <c r="F326" s="37"/>
      <c r="G326" s="37"/>
      <c r="H326" s="37"/>
      <c r="I326" s="37"/>
      <c r="J326" s="37"/>
    </row>
    <row r="327" spans="1:10" x14ac:dyDescent="0.2">
      <c r="A327" s="26"/>
      <c r="B327" s="38"/>
      <c r="C327" s="36"/>
      <c r="D327" s="37"/>
      <c r="E327" s="37"/>
      <c r="F327" s="37"/>
      <c r="G327" s="37"/>
      <c r="H327" s="37"/>
      <c r="I327" s="37"/>
      <c r="J327" s="37"/>
    </row>
    <row r="328" spans="1:10" x14ac:dyDescent="0.2">
      <c r="A328" s="26"/>
      <c r="B328" s="38"/>
      <c r="C328" s="36"/>
      <c r="D328" s="37"/>
      <c r="E328" s="37"/>
      <c r="F328" s="37"/>
      <c r="G328" s="37"/>
      <c r="H328" s="37"/>
      <c r="I328" s="37"/>
      <c r="J328" s="37"/>
    </row>
    <row r="329" spans="1:10" x14ac:dyDescent="0.2">
      <c r="A329" s="26"/>
      <c r="B329" s="38"/>
      <c r="C329" s="36"/>
      <c r="D329" s="37"/>
      <c r="E329" s="37"/>
      <c r="F329" s="37"/>
      <c r="G329" s="37"/>
      <c r="H329" s="37"/>
      <c r="I329" s="37"/>
      <c r="J329" s="37"/>
    </row>
    <row r="330" spans="1:10" x14ac:dyDescent="0.2">
      <c r="A330" s="26"/>
      <c r="B330" s="38"/>
      <c r="C330" s="36"/>
      <c r="D330" s="37"/>
      <c r="E330" s="37"/>
      <c r="F330" s="37"/>
      <c r="G330" s="37"/>
      <c r="H330" s="37"/>
      <c r="I330" s="37"/>
      <c r="J330" s="37"/>
    </row>
    <row r="331" spans="1:10" x14ac:dyDescent="0.2">
      <c r="A331" s="26"/>
      <c r="B331" s="38"/>
      <c r="C331" s="36"/>
      <c r="D331" s="37"/>
      <c r="E331" s="37"/>
      <c r="F331" s="37"/>
      <c r="G331" s="37"/>
      <c r="H331" s="37"/>
      <c r="I331" s="37"/>
      <c r="J331" s="37"/>
    </row>
    <row r="332" spans="1:10" x14ac:dyDescent="0.2">
      <c r="A332" s="26"/>
      <c r="B332" s="38"/>
      <c r="C332" s="36"/>
      <c r="D332" s="37"/>
      <c r="E332" s="37"/>
      <c r="F332" s="37"/>
      <c r="G332" s="37"/>
      <c r="H332" s="37"/>
      <c r="I332" s="37"/>
      <c r="J332" s="37"/>
    </row>
    <row r="333" spans="1:10" x14ac:dyDescent="0.2">
      <c r="A333" s="26"/>
      <c r="B333" s="38"/>
      <c r="C333" s="36"/>
      <c r="D333" s="37"/>
      <c r="E333" s="37"/>
      <c r="F333" s="37"/>
      <c r="G333" s="37"/>
      <c r="H333" s="37"/>
      <c r="I333" s="37"/>
      <c r="J333" s="37"/>
    </row>
    <row r="334" spans="1:10" x14ac:dyDescent="0.2">
      <c r="A334" s="26"/>
      <c r="B334" s="38"/>
      <c r="C334" s="36"/>
      <c r="D334" s="37"/>
      <c r="E334" s="37"/>
      <c r="F334" s="37"/>
      <c r="G334" s="37"/>
      <c r="H334" s="37"/>
      <c r="I334" s="37"/>
      <c r="J334" s="37"/>
    </row>
    <row r="335" spans="1:10" x14ac:dyDescent="0.2">
      <c r="A335" s="26"/>
      <c r="B335" s="38"/>
      <c r="C335" s="36"/>
      <c r="D335" s="37"/>
      <c r="E335" s="37"/>
      <c r="F335" s="37"/>
      <c r="G335" s="37"/>
      <c r="H335" s="37"/>
      <c r="I335" s="37"/>
      <c r="J335" s="37"/>
    </row>
    <row r="336" spans="1:10" x14ac:dyDescent="0.2">
      <c r="A336" s="26"/>
      <c r="B336" s="38"/>
      <c r="C336" s="36"/>
      <c r="D336" s="37"/>
      <c r="E336" s="37"/>
      <c r="F336" s="37"/>
      <c r="G336" s="37"/>
      <c r="H336" s="37"/>
      <c r="I336" s="37"/>
      <c r="J336" s="37"/>
    </row>
    <row r="337" spans="1:10" x14ac:dyDescent="0.2">
      <c r="A337" s="26"/>
      <c r="B337" s="38"/>
      <c r="C337" s="36"/>
      <c r="D337" s="37"/>
      <c r="E337" s="37"/>
      <c r="F337" s="37"/>
      <c r="G337" s="37"/>
      <c r="H337" s="37"/>
      <c r="I337" s="37"/>
      <c r="J337" s="37"/>
    </row>
    <row r="338" spans="1:10" x14ac:dyDescent="0.2">
      <c r="A338" s="26"/>
      <c r="B338" s="38"/>
      <c r="C338" s="36"/>
      <c r="D338" s="37"/>
      <c r="E338" s="37"/>
      <c r="F338" s="37"/>
      <c r="G338" s="37"/>
      <c r="H338" s="37"/>
      <c r="I338" s="37"/>
      <c r="J338" s="37"/>
    </row>
    <row r="339" spans="1:10" x14ac:dyDescent="0.2">
      <c r="A339" s="26"/>
      <c r="B339" s="38"/>
      <c r="C339" s="36"/>
      <c r="D339" s="37"/>
      <c r="E339" s="37"/>
      <c r="F339" s="37"/>
      <c r="G339" s="37"/>
      <c r="H339" s="37"/>
      <c r="I339" s="37"/>
      <c r="J339" s="37"/>
    </row>
    <row r="340" spans="1:10" x14ac:dyDescent="0.2">
      <c r="A340" s="26"/>
      <c r="B340" s="38"/>
      <c r="C340" s="36"/>
      <c r="D340" s="37"/>
      <c r="E340" s="37"/>
      <c r="F340" s="37"/>
      <c r="G340" s="37"/>
      <c r="H340" s="37"/>
      <c r="I340" s="37"/>
      <c r="J340" s="37"/>
    </row>
    <row r="341" spans="1:10" x14ac:dyDescent="0.2">
      <c r="A341" s="26"/>
      <c r="B341" s="38"/>
      <c r="C341" s="36"/>
      <c r="D341" s="37"/>
      <c r="E341" s="37"/>
      <c r="F341" s="37"/>
      <c r="G341" s="37"/>
      <c r="H341" s="37"/>
      <c r="I341" s="37"/>
      <c r="J341" s="37"/>
    </row>
    <row r="342" spans="1:10" x14ac:dyDescent="0.2">
      <c r="A342" s="26"/>
      <c r="B342" s="38"/>
      <c r="C342" s="36"/>
      <c r="D342" s="37"/>
      <c r="E342" s="37"/>
      <c r="F342" s="37"/>
      <c r="G342" s="37"/>
      <c r="H342" s="37"/>
      <c r="I342" s="37"/>
      <c r="J342" s="37"/>
    </row>
    <row r="343" spans="1:10" x14ac:dyDescent="0.2">
      <c r="A343" s="26"/>
      <c r="B343" s="38"/>
      <c r="C343" s="36"/>
      <c r="D343" s="37"/>
      <c r="E343" s="37"/>
      <c r="F343" s="37"/>
      <c r="G343" s="37"/>
      <c r="H343" s="37"/>
      <c r="I343" s="37"/>
      <c r="J343" s="37"/>
    </row>
    <row r="344" spans="1:10" x14ac:dyDescent="0.2">
      <c r="A344" s="26"/>
      <c r="B344" s="38"/>
      <c r="C344" s="36"/>
      <c r="D344" s="37"/>
      <c r="E344" s="37"/>
      <c r="F344" s="37"/>
      <c r="G344" s="37"/>
      <c r="H344" s="37"/>
      <c r="I344" s="37"/>
      <c r="J344" s="37"/>
    </row>
    <row r="345" spans="1:10" x14ac:dyDescent="0.2">
      <c r="A345" s="26"/>
      <c r="B345" s="38"/>
      <c r="C345" s="36"/>
      <c r="D345" s="37"/>
      <c r="E345" s="37"/>
      <c r="F345" s="37"/>
      <c r="G345" s="37"/>
      <c r="H345" s="37"/>
      <c r="I345" s="37"/>
      <c r="J345" s="37"/>
    </row>
    <row r="346" spans="1:10" x14ac:dyDescent="0.2">
      <c r="A346" s="26"/>
      <c r="B346" s="38"/>
      <c r="C346" s="36"/>
      <c r="D346" s="37"/>
      <c r="E346" s="37"/>
      <c r="F346" s="37"/>
      <c r="G346" s="37"/>
      <c r="H346" s="37"/>
      <c r="I346" s="37"/>
      <c r="J346" s="37"/>
    </row>
    <row r="347" spans="1:10" x14ac:dyDescent="0.2">
      <c r="A347" s="26"/>
      <c r="B347" s="38"/>
      <c r="C347" s="36"/>
      <c r="D347" s="37"/>
      <c r="E347" s="37"/>
      <c r="F347" s="37"/>
      <c r="G347" s="37"/>
      <c r="H347" s="37"/>
      <c r="I347" s="37"/>
      <c r="J347" s="37"/>
    </row>
    <row r="348" spans="1:10" x14ac:dyDescent="0.2">
      <c r="A348" s="26"/>
      <c r="B348" s="38"/>
      <c r="C348" s="36"/>
      <c r="D348" s="37"/>
      <c r="E348" s="37"/>
      <c r="F348" s="37"/>
      <c r="G348" s="37"/>
      <c r="H348" s="37"/>
      <c r="I348" s="37"/>
      <c r="J348" s="37"/>
    </row>
    <row r="349" spans="1:10" x14ac:dyDescent="0.2">
      <c r="A349" s="26"/>
      <c r="B349" s="38"/>
      <c r="C349" s="36"/>
      <c r="D349" s="37"/>
      <c r="E349" s="37"/>
      <c r="F349" s="37"/>
      <c r="G349" s="37"/>
      <c r="H349" s="37"/>
      <c r="I349" s="37"/>
      <c r="J349" s="37"/>
    </row>
    <row r="350" spans="1:10" x14ac:dyDescent="0.2">
      <c r="A350" s="26"/>
      <c r="B350" s="38"/>
      <c r="C350" s="36"/>
      <c r="D350" s="37"/>
      <c r="E350" s="37"/>
      <c r="F350" s="37"/>
      <c r="G350" s="37"/>
      <c r="H350" s="37"/>
      <c r="I350" s="37"/>
      <c r="J350" s="37"/>
    </row>
    <row r="351" spans="1:10" x14ac:dyDescent="0.2">
      <c r="A351" s="26"/>
      <c r="B351" s="38"/>
      <c r="C351" s="36"/>
      <c r="D351" s="37"/>
      <c r="E351" s="37"/>
      <c r="F351" s="37"/>
      <c r="G351" s="37"/>
      <c r="H351" s="37"/>
      <c r="I351" s="37"/>
      <c r="J351" s="37"/>
    </row>
    <row r="352" spans="1:10" x14ac:dyDescent="0.2">
      <c r="A352" s="26"/>
      <c r="B352" s="38"/>
      <c r="C352" s="36"/>
      <c r="D352" s="37"/>
      <c r="E352" s="37"/>
      <c r="F352" s="37"/>
      <c r="G352" s="37"/>
      <c r="H352" s="37"/>
      <c r="I352" s="37"/>
      <c r="J352" s="37"/>
    </row>
    <row r="353" spans="1:10" x14ac:dyDescent="0.2">
      <c r="A353" s="26"/>
      <c r="B353" s="38"/>
      <c r="C353" s="36"/>
      <c r="D353" s="37"/>
      <c r="E353" s="37"/>
      <c r="F353" s="37"/>
      <c r="G353" s="37"/>
      <c r="H353" s="37"/>
      <c r="I353" s="37"/>
      <c r="J353" s="37"/>
    </row>
    <row r="354" spans="1:10" x14ac:dyDescent="0.2">
      <c r="A354" s="26"/>
      <c r="B354" s="38"/>
      <c r="C354" s="36"/>
      <c r="D354" s="37"/>
      <c r="E354" s="37"/>
      <c r="F354" s="37"/>
      <c r="G354" s="37"/>
      <c r="H354" s="37"/>
      <c r="I354" s="37"/>
      <c r="J354" s="37"/>
    </row>
    <row r="355" spans="1:10" x14ac:dyDescent="0.2">
      <c r="A355" s="26"/>
      <c r="B355" s="38"/>
      <c r="C355" s="36"/>
      <c r="D355" s="37"/>
      <c r="E355" s="37"/>
      <c r="F355" s="37"/>
      <c r="G355" s="37"/>
      <c r="H355" s="37"/>
      <c r="I355" s="37"/>
      <c r="J355" s="37"/>
    </row>
    <row r="356" spans="1:10" x14ac:dyDescent="0.2">
      <c r="A356" s="26"/>
      <c r="B356" s="38"/>
      <c r="C356" s="36"/>
      <c r="D356" s="37"/>
      <c r="E356" s="37"/>
      <c r="F356" s="37"/>
      <c r="G356" s="37"/>
      <c r="H356" s="37"/>
      <c r="I356" s="37"/>
      <c r="J356" s="37"/>
    </row>
    <row r="357" spans="1:10" x14ac:dyDescent="0.2">
      <c r="A357" s="26"/>
      <c r="B357" s="38"/>
      <c r="C357" s="36"/>
      <c r="D357" s="37"/>
      <c r="E357" s="37"/>
      <c r="F357" s="37"/>
      <c r="G357" s="37"/>
      <c r="H357" s="37"/>
      <c r="I357" s="37"/>
      <c r="J357" s="37"/>
    </row>
    <row r="358" spans="1:10" x14ac:dyDescent="0.2">
      <c r="A358" s="26"/>
      <c r="B358" s="38"/>
      <c r="C358" s="36"/>
      <c r="D358" s="37"/>
      <c r="E358" s="37"/>
      <c r="F358" s="37"/>
      <c r="G358" s="37"/>
      <c r="H358" s="37"/>
      <c r="I358" s="37"/>
      <c r="J358" s="37"/>
    </row>
    <row r="359" spans="1:10" x14ac:dyDescent="0.2">
      <c r="A359" s="26"/>
      <c r="B359" s="38"/>
      <c r="C359" s="36"/>
      <c r="D359" s="37"/>
      <c r="E359" s="37"/>
      <c r="F359" s="37"/>
      <c r="G359" s="37"/>
      <c r="H359" s="37"/>
      <c r="I359" s="37"/>
      <c r="J359" s="37"/>
    </row>
    <row r="360" spans="1:10" x14ac:dyDescent="0.2">
      <c r="A360" s="26"/>
      <c r="B360" s="38"/>
      <c r="C360" s="36"/>
      <c r="D360" s="37"/>
      <c r="E360" s="37"/>
      <c r="F360" s="37"/>
      <c r="G360" s="37"/>
      <c r="H360" s="37"/>
      <c r="I360" s="37"/>
      <c r="J360" s="37"/>
    </row>
    <row r="361" spans="1:10" x14ac:dyDescent="0.2">
      <c r="A361" s="26"/>
      <c r="B361" s="38"/>
      <c r="C361" s="36"/>
      <c r="D361" s="37"/>
      <c r="E361" s="37"/>
      <c r="F361" s="37"/>
      <c r="G361" s="37"/>
      <c r="H361" s="37"/>
      <c r="I361" s="37"/>
      <c r="J361" s="37"/>
    </row>
    <row r="362" spans="1:10" x14ac:dyDescent="0.2">
      <c r="A362" s="26"/>
      <c r="B362" s="38"/>
      <c r="C362" s="36"/>
      <c r="D362" s="37"/>
      <c r="E362" s="37"/>
      <c r="F362" s="37"/>
      <c r="G362" s="37"/>
      <c r="H362" s="37"/>
      <c r="I362" s="37"/>
      <c r="J362" s="37"/>
    </row>
    <row r="363" spans="1:10" x14ac:dyDescent="0.2">
      <c r="A363" s="26"/>
      <c r="B363" s="38"/>
      <c r="C363" s="36"/>
      <c r="D363" s="37"/>
      <c r="E363" s="37"/>
      <c r="F363" s="37"/>
      <c r="G363" s="37"/>
      <c r="H363" s="37"/>
      <c r="I363" s="37"/>
      <c r="J363" s="37"/>
    </row>
    <row r="364" spans="1:10" x14ac:dyDescent="0.2">
      <c r="A364" s="26"/>
      <c r="B364" s="38"/>
      <c r="C364" s="36"/>
      <c r="D364" s="37"/>
      <c r="E364" s="37"/>
      <c r="F364" s="37"/>
      <c r="G364" s="37"/>
      <c r="H364" s="37"/>
      <c r="I364" s="37"/>
      <c r="J364" s="37"/>
    </row>
    <row r="365" spans="1:10" x14ac:dyDescent="0.2">
      <c r="A365" s="26"/>
      <c r="B365" s="38"/>
      <c r="C365" s="36"/>
      <c r="D365" s="37"/>
      <c r="E365" s="37"/>
      <c r="F365" s="37"/>
      <c r="G365" s="37"/>
      <c r="H365" s="37"/>
      <c r="I365" s="37"/>
      <c r="J365" s="37"/>
    </row>
    <row r="366" spans="1:10" x14ac:dyDescent="0.2">
      <c r="A366" s="26"/>
      <c r="B366" s="38"/>
      <c r="C366" s="36"/>
      <c r="D366" s="37"/>
      <c r="E366" s="37"/>
      <c r="F366" s="37"/>
      <c r="G366" s="37"/>
      <c r="H366" s="37"/>
      <c r="I366" s="37"/>
      <c r="J366" s="37"/>
    </row>
    <row r="367" spans="1:10" x14ac:dyDescent="0.2">
      <c r="A367" s="26"/>
      <c r="B367" s="38"/>
      <c r="C367" s="36"/>
      <c r="D367" s="37"/>
      <c r="E367" s="37"/>
      <c r="F367" s="37"/>
      <c r="G367" s="37"/>
      <c r="H367" s="37"/>
      <c r="I367" s="37"/>
      <c r="J367" s="37"/>
    </row>
    <row r="368" spans="1:10" x14ac:dyDescent="0.2">
      <c r="A368" s="26"/>
      <c r="B368" s="38"/>
      <c r="C368" s="36"/>
      <c r="D368" s="37"/>
      <c r="E368" s="37"/>
      <c r="F368" s="37"/>
      <c r="G368" s="37"/>
      <c r="H368" s="37"/>
      <c r="I368" s="37"/>
      <c r="J368" s="37"/>
    </row>
    <row r="369" spans="1:10" x14ac:dyDescent="0.2">
      <c r="A369" s="26"/>
      <c r="B369" s="38"/>
      <c r="C369" s="36"/>
      <c r="D369" s="37"/>
      <c r="E369" s="37"/>
      <c r="F369" s="37"/>
      <c r="G369" s="37"/>
      <c r="H369" s="37"/>
      <c r="I369" s="37"/>
      <c r="J369" s="37"/>
    </row>
    <row r="370" spans="1:10" x14ac:dyDescent="0.2">
      <c r="A370" s="26"/>
      <c r="B370" s="38"/>
      <c r="C370" s="36"/>
      <c r="D370" s="37"/>
      <c r="E370" s="37"/>
      <c r="F370" s="37"/>
      <c r="G370" s="37"/>
      <c r="H370" s="37"/>
      <c r="I370" s="37"/>
      <c r="J370" s="37"/>
    </row>
    <row r="371" spans="1:10" x14ac:dyDescent="0.2">
      <c r="A371" s="26"/>
      <c r="B371" s="38"/>
      <c r="C371" s="36"/>
      <c r="D371" s="37"/>
      <c r="E371" s="37"/>
      <c r="F371" s="37"/>
      <c r="G371" s="37"/>
      <c r="H371" s="37"/>
      <c r="I371" s="37"/>
      <c r="J371" s="37"/>
    </row>
    <row r="372" spans="1:10" x14ac:dyDescent="0.2">
      <c r="A372" s="26"/>
      <c r="B372" s="38"/>
      <c r="C372" s="36"/>
      <c r="D372" s="37"/>
      <c r="E372" s="37"/>
      <c r="F372" s="37"/>
      <c r="G372" s="37"/>
      <c r="H372" s="37"/>
      <c r="I372" s="37"/>
      <c r="J372" s="37"/>
    </row>
    <row r="373" spans="1:10" x14ac:dyDescent="0.2">
      <c r="A373" s="26"/>
      <c r="B373" s="38"/>
      <c r="C373" s="36"/>
      <c r="D373" s="37"/>
      <c r="E373" s="37"/>
      <c r="F373" s="37"/>
      <c r="G373" s="37"/>
      <c r="H373" s="37"/>
      <c r="I373" s="37"/>
      <c r="J373" s="37"/>
    </row>
    <row r="374" spans="1:10" x14ac:dyDescent="0.2">
      <c r="A374" s="26"/>
      <c r="B374" s="38"/>
      <c r="C374" s="36"/>
      <c r="D374" s="37"/>
      <c r="E374" s="37"/>
      <c r="F374" s="37"/>
      <c r="G374" s="37"/>
      <c r="H374" s="37"/>
      <c r="I374" s="37"/>
      <c r="J374" s="37"/>
    </row>
    <row r="375" spans="1:10" x14ac:dyDescent="0.2">
      <c r="A375" s="26"/>
      <c r="B375" s="38"/>
      <c r="C375" s="36"/>
      <c r="D375" s="37"/>
      <c r="E375" s="37"/>
      <c r="F375" s="37"/>
      <c r="G375" s="37"/>
      <c r="H375" s="37"/>
      <c r="I375" s="37"/>
      <c r="J375" s="37"/>
    </row>
    <row r="376" spans="1:10" x14ac:dyDescent="0.2">
      <c r="A376" s="26"/>
      <c r="B376" s="38"/>
      <c r="C376" s="36"/>
      <c r="D376" s="37"/>
      <c r="E376" s="37"/>
      <c r="F376" s="37"/>
      <c r="G376" s="37"/>
      <c r="H376" s="37"/>
      <c r="I376" s="37"/>
      <c r="J376" s="37"/>
    </row>
    <row r="377" spans="1:10" x14ac:dyDescent="0.2">
      <c r="A377" s="26"/>
      <c r="B377" s="38"/>
      <c r="C377" s="36"/>
      <c r="D377" s="37"/>
      <c r="E377" s="37"/>
      <c r="F377" s="37"/>
      <c r="G377" s="37"/>
      <c r="H377" s="37"/>
      <c r="I377" s="37"/>
      <c r="J377" s="37"/>
    </row>
    <row r="378" spans="1:10" x14ac:dyDescent="0.2">
      <c r="A378" s="26"/>
      <c r="B378" s="38"/>
      <c r="C378" s="36"/>
      <c r="D378" s="37"/>
      <c r="E378" s="37"/>
      <c r="F378" s="37"/>
      <c r="G378" s="37"/>
      <c r="H378" s="37"/>
      <c r="I378" s="37"/>
      <c r="J378" s="37"/>
    </row>
    <row r="379" spans="1:10" x14ac:dyDescent="0.2">
      <c r="A379" s="26"/>
      <c r="B379" s="38"/>
      <c r="C379" s="36"/>
      <c r="D379" s="37"/>
      <c r="E379" s="37"/>
      <c r="F379" s="37"/>
      <c r="G379" s="37"/>
      <c r="H379" s="37"/>
      <c r="I379" s="37"/>
      <c r="J379" s="37"/>
    </row>
    <row r="380" spans="1:10" x14ac:dyDescent="0.2">
      <c r="A380" s="26"/>
      <c r="B380" s="38"/>
      <c r="C380" s="36"/>
      <c r="D380" s="37"/>
      <c r="E380" s="37"/>
      <c r="F380" s="37"/>
      <c r="G380" s="37"/>
      <c r="H380" s="37"/>
      <c r="I380" s="37"/>
      <c r="J380" s="37"/>
    </row>
    <row r="381" spans="1:10" x14ac:dyDescent="0.2">
      <c r="A381" s="26"/>
      <c r="B381" s="38"/>
      <c r="C381" s="36"/>
      <c r="D381" s="37"/>
      <c r="E381" s="37"/>
      <c r="F381" s="37"/>
      <c r="G381" s="37"/>
      <c r="H381" s="37"/>
      <c r="I381" s="37"/>
      <c r="J381" s="37"/>
    </row>
    <row r="382" spans="1:10" x14ac:dyDescent="0.2">
      <c r="A382" s="26"/>
      <c r="B382" s="38"/>
      <c r="C382" s="36"/>
      <c r="D382" s="37"/>
      <c r="E382" s="37"/>
      <c r="F382" s="37"/>
      <c r="G382" s="37"/>
      <c r="H382" s="37"/>
      <c r="I382" s="37"/>
      <c r="J382" s="37"/>
    </row>
    <row r="383" spans="1:10" x14ac:dyDescent="0.2">
      <c r="A383" s="26"/>
      <c r="B383" s="38"/>
      <c r="C383" s="36"/>
      <c r="D383" s="37"/>
      <c r="E383" s="37"/>
      <c r="F383" s="37"/>
      <c r="G383" s="37"/>
      <c r="H383" s="37"/>
      <c r="I383" s="37"/>
      <c r="J383" s="37"/>
    </row>
    <row r="384" spans="1:10" x14ac:dyDescent="0.2">
      <c r="A384" s="26"/>
      <c r="B384" s="38"/>
      <c r="C384" s="36"/>
      <c r="D384" s="37"/>
      <c r="E384" s="37"/>
      <c r="F384" s="37"/>
      <c r="G384" s="37"/>
      <c r="H384" s="37"/>
      <c r="I384" s="37"/>
      <c r="J384" s="37"/>
    </row>
    <row r="385" spans="1:10" x14ac:dyDescent="0.2">
      <c r="A385" s="26"/>
      <c r="B385" s="38"/>
      <c r="C385" s="36"/>
      <c r="D385" s="37"/>
      <c r="E385" s="37"/>
      <c r="F385" s="37"/>
      <c r="G385" s="37"/>
      <c r="H385" s="37"/>
      <c r="I385" s="37"/>
      <c r="J385" s="37"/>
    </row>
    <row r="386" spans="1:10" x14ac:dyDescent="0.2">
      <c r="A386" s="26"/>
      <c r="B386" s="38"/>
      <c r="C386" s="36"/>
      <c r="D386" s="37"/>
      <c r="E386" s="37"/>
      <c r="F386" s="37"/>
      <c r="G386" s="37"/>
      <c r="H386" s="37"/>
      <c r="I386" s="37"/>
      <c r="J386" s="37"/>
    </row>
    <row r="387" spans="1:10" x14ac:dyDescent="0.2">
      <c r="A387" s="26"/>
      <c r="B387" s="38"/>
      <c r="C387" s="36"/>
      <c r="D387" s="37"/>
      <c r="E387" s="37"/>
      <c r="F387" s="37"/>
      <c r="G387" s="37"/>
      <c r="H387" s="37"/>
      <c r="I387" s="37"/>
      <c r="J387" s="37"/>
    </row>
    <row r="388" spans="1:10" x14ac:dyDescent="0.2">
      <c r="A388" s="26"/>
      <c r="B388" s="38"/>
      <c r="C388" s="36"/>
      <c r="D388" s="37"/>
      <c r="E388" s="37"/>
      <c r="F388" s="37"/>
      <c r="G388" s="37"/>
      <c r="H388" s="37"/>
      <c r="I388" s="37"/>
      <c r="J388" s="37"/>
    </row>
    <row r="389" spans="1:10" x14ac:dyDescent="0.2">
      <c r="A389" s="26"/>
      <c r="B389" s="38"/>
      <c r="C389" s="36"/>
      <c r="D389" s="37"/>
      <c r="E389" s="37"/>
      <c r="F389" s="37"/>
      <c r="G389" s="37"/>
      <c r="H389" s="37"/>
      <c r="I389" s="37"/>
      <c r="J389" s="37"/>
    </row>
    <row r="390" spans="1:10" x14ac:dyDescent="0.2">
      <c r="A390" s="26"/>
      <c r="B390" s="38"/>
      <c r="C390" s="36"/>
      <c r="D390" s="37"/>
      <c r="E390" s="37"/>
      <c r="F390" s="37"/>
      <c r="G390" s="37"/>
      <c r="H390" s="37"/>
      <c r="I390" s="37"/>
      <c r="J390" s="37"/>
    </row>
    <row r="391" spans="1:10" x14ac:dyDescent="0.2">
      <c r="A391" s="26"/>
      <c r="B391" s="38"/>
      <c r="C391" s="36"/>
      <c r="D391" s="37"/>
      <c r="E391" s="37"/>
      <c r="F391" s="37"/>
      <c r="G391" s="37"/>
      <c r="H391" s="37"/>
      <c r="I391" s="37"/>
      <c r="J391" s="37"/>
    </row>
    <row r="392" spans="1:10" x14ac:dyDescent="0.2">
      <c r="A392" s="26"/>
      <c r="B392" s="38"/>
      <c r="C392" s="36"/>
      <c r="D392" s="37"/>
      <c r="E392" s="37"/>
      <c r="F392" s="37"/>
      <c r="G392" s="37"/>
      <c r="H392" s="37"/>
      <c r="I392" s="37"/>
      <c r="J392" s="37"/>
    </row>
    <row r="393" spans="1:10" x14ac:dyDescent="0.2">
      <c r="A393" s="26"/>
      <c r="B393" s="38"/>
      <c r="C393" s="36"/>
      <c r="D393" s="37"/>
      <c r="E393" s="37"/>
      <c r="F393" s="37"/>
      <c r="G393" s="37"/>
      <c r="H393" s="37"/>
      <c r="I393" s="37"/>
      <c r="J393" s="37"/>
    </row>
    <row r="394" spans="1:10" x14ac:dyDescent="0.2">
      <c r="A394" s="26"/>
      <c r="B394" s="38"/>
      <c r="C394" s="36"/>
      <c r="D394" s="37"/>
      <c r="E394" s="37"/>
      <c r="F394" s="37"/>
      <c r="G394" s="37"/>
      <c r="H394" s="37"/>
      <c r="I394" s="37"/>
      <c r="J394" s="37"/>
    </row>
    <row r="395" spans="1:10" x14ac:dyDescent="0.2">
      <c r="A395" s="26"/>
      <c r="B395" s="38"/>
      <c r="C395" s="36"/>
      <c r="D395" s="37"/>
      <c r="E395" s="37"/>
      <c r="F395" s="37"/>
      <c r="G395" s="37"/>
      <c r="H395" s="37"/>
      <c r="I395" s="37"/>
      <c r="J395" s="37"/>
    </row>
    <row r="396" spans="1:10" x14ac:dyDescent="0.2">
      <c r="A396" s="26"/>
      <c r="B396" s="38"/>
      <c r="C396" s="36"/>
      <c r="D396" s="37"/>
      <c r="E396" s="37"/>
      <c r="F396" s="37"/>
      <c r="G396" s="37"/>
      <c r="H396" s="37"/>
      <c r="I396" s="37"/>
      <c r="J396" s="37"/>
    </row>
    <row r="397" spans="1:10" x14ac:dyDescent="0.2">
      <c r="A397" s="26"/>
      <c r="B397" s="38"/>
      <c r="C397" s="36"/>
      <c r="D397" s="37"/>
      <c r="E397" s="37"/>
      <c r="F397" s="37"/>
      <c r="G397" s="37"/>
      <c r="H397" s="37"/>
      <c r="I397" s="37"/>
      <c r="J397" s="37"/>
    </row>
    <row r="398" spans="1:10" x14ac:dyDescent="0.2">
      <c r="A398" s="26"/>
      <c r="B398" s="38"/>
      <c r="C398" s="36"/>
      <c r="D398" s="37"/>
      <c r="E398" s="37"/>
      <c r="F398" s="37"/>
      <c r="G398" s="37"/>
      <c r="H398" s="37"/>
      <c r="I398" s="37"/>
      <c r="J398" s="37"/>
    </row>
    <row r="399" spans="1:10" x14ac:dyDescent="0.2">
      <c r="A399" s="26"/>
      <c r="B399" s="38"/>
      <c r="C399" s="36"/>
      <c r="D399" s="37"/>
      <c r="E399" s="37"/>
      <c r="F399" s="37"/>
      <c r="G399" s="37"/>
      <c r="H399" s="37"/>
      <c r="I399" s="37"/>
      <c r="J399" s="37"/>
    </row>
    <row r="400" spans="1:10" x14ac:dyDescent="0.2">
      <c r="A400" s="26"/>
      <c r="B400" s="38"/>
      <c r="C400" s="36"/>
      <c r="D400" s="37"/>
      <c r="E400" s="37"/>
      <c r="F400" s="37"/>
      <c r="G400" s="37"/>
      <c r="H400" s="37"/>
      <c r="I400" s="37"/>
      <c r="J400" s="37"/>
    </row>
    <row r="401" spans="1:10" x14ac:dyDescent="0.2">
      <c r="A401" s="26"/>
      <c r="B401" s="38"/>
      <c r="C401" s="36"/>
      <c r="D401" s="37"/>
      <c r="E401" s="37"/>
      <c r="F401" s="37"/>
      <c r="G401" s="37"/>
      <c r="H401" s="37"/>
      <c r="I401" s="37"/>
      <c r="J401" s="37"/>
    </row>
    <row r="1269" ht="17.100000000000001" customHeight="1" x14ac:dyDescent="0.2"/>
  </sheetData>
  <sheetProtection selectLockedCells="1" selectUnlockedCells="1"/>
  <mergeCells count="17">
    <mergeCell ref="B5:H5"/>
    <mergeCell ref="C1:J1"/>
    <mergeCell ref="C2:J2"/>
    <mergeCell ref="C3:J3"/>
    <mergeCell ref="C4:J4"/>
    <mergeCell ref="H8:H9"/>
    <mergeCell ref="I8:I9"/>
    <mergeCell ref="J8:J9"/>
    <mergeCell ref="B6:H6"/>
    <mergeCell ref="A8:A10"/>
    <mergeCell ref="B8:B10"/>
    <mergeCell ref="C8:C10"/>
    <mergeCell ref="B7:F7"/>
    <mergeCell ref="F8:F10"/>
    <mergeCell ref="G8:G10"/>
    <mergeCell ref="D8:D10"/>
    <mergeCell ref="E8:E10"/>
  </mergeCells>
  <phoneticPr fontId="16" type="noConversion"/>
  <pageMargins left="0.25" right="0.25" top="0.75" bottom="0.75" header="0.3" footer="0.3"/>
  <pageSetup paperSize="9" scale="68" firstPageNumber="0" fitToHeight="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11 19-21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Юрий Строев</dc:creator>
  <cp:lastModifiedBy>Пользователь</cp:lastModifiedBy>
  <cp:lastPrinted>2018-11-26T09:56:29Z</cp:lastPrinted>
  <dcterms:created xsi:type="dcterms:W3CDTF">2014-11-07T03:41:26Z</dcterms:created>
  <dcterms:modified xsi:type="dcterms:W3CDTF">2019-02-11T08:48:04Z</dcterms:modified>
</cp:coreProperties>
</file>